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C:\Users\jknab.AZWATER0\Documents\"/>
    </mc:Choice>
  </mc:AlternateContent>
  <xr:revisionPtr revIDLastSave="0" documentId="13_ncr:1_{6CC83B24-522D-4F1A-AEE7-E19793A52738}" xr6:coauthVersionLast="47" xr6:coauthVersionMax="47" xr10:uidLastSave="{00000000-0000-0000-0000-000000000000}"/>
  <bookViews>
    <workbookView xWindow="-108" yWindow="-108" windowWidth="23256" windowHeight="12456" xr2:uid="{00000000-000D-0000-FFFF-FFFF00000000}"/>
  </bookViews>
  <sheets>
    <sheet name="MAIN CALC" sheetId="1" r:id="rId1"/>
    <sheet name="County PPHU" sheetId="2" r:id="rId2"/>
    <sheet name="CDP" sheetId="3" r:id="rId3"/>
    <sheet name="Data" sheetId="6" r:id="rId4"/>
  </sheets>
  <externalReferences>
    <externalReference r:id="rId5"/>
  </externalReferences>
  <definedNames>
    <definedName name="CausedBy">#REF!</definedName>
    <definedName name="f">[1]Reference!$E$1:$E$65536</definedName>
    <definedName name="h">[1]Reference!$A$1:$A$65536</definedName>
    <definedName name="Referen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1" i="1" l="1"/>
  <c r="H6" i="1"/>
  <c r="H5" i="1"/>
  <c r="E20" i="1"/>
  <c r="D20" i="1"/>
  <c r="C20" i="1"/>
  <c r="B20" i="1"/>
  <c r="H2" i="1"/>
  <c r="J889" i="6"/>
  <c r="K889" i="6"/>
  <c r="L889" i="6"/>
  <c r="J890" i="6"/>
  <c r="K890" i="6"/>
  <c r="L890" i="6"/>
  <c r="J891" i="6"/>
  <c r="K891" i="6"/>
  <c r="L891" i="6"/>
  <c r="J892" i="6"/>
  <c r="K892" i="6"/>
  <c r="L892" i="6"/>
  <c r="J894" i="6"/>
  <c r="K894" i="6"/>
  <c r="L894" i="6"/>
  <c r="J896" i="6"/>
  <c r="K896" i="6"/>
  <c r="L896" i="6"/>
  <c r="J897" i="6"/>
  <c r="K897" i="6"/>
  <c r="L897" i="6"/>
  <c r="J903" i="6"/>
  <c r="K903" i="6"/>
  <c r="L903" i="6"/>
  <c r="J905" i="6"/>
  <c r="K905" i="6"/>
  <c r="L905" i="6"/>
  <c r="J907" i="6"/>
  <c r="K907" i="6"/>
  <c r="L907" i="6"/>
  <c r="J909" i="6"/>
  <c r="K909" i="6"/>
  <c r="L909" i="6"/>
  <c r="G889" i="6"/>
  <c r="H889" i="6"/>
  <c r="I889" i="6"/>
  <c r="G890" i="6"/>
  <c r="H890" i="6"/>
  <c r="I890" i="6"/>
  <c r="G891" i="6"/>
  <c r="H891" i="6"/>
  <c r="I891" i="6"/>
  <c r="G892" i="6"/>
  <c r="H892" i="6"/>
  <c r="I892" i="6"/>
  <c r="G894" i="6"/>
  <c r="H894" i="6"/>
  <c r="I894" i="6"/>
  <c r="G896" i="6"/>
  <c r="H896" i="6"/>
  <c r="I896" i="6"/>
  <c r="G897" i="6"/>
  <c r="H897" i="6"/>
  <c r="I897" i="6"/>
  <c r="G903" i="6"/>
  <c r="H903" i="6"/>
  <c r="I903" i="6"/>
  <c r="G905" i="6"/>
  <c r="H905" i="6"/>
  <c r="I905" i="6"/>
  <c r="G907" i="6"/>
  <c r="H907" i="6"/>
  <c r="I907" i="6"/>
  <c r="G909" i="6"/>
  <c r="H909" i="6"/>
  <c r="I909" i="6"/>
  <c r="F889" i="6"/>
  <c r="F890" i="6"/>
  <c r="F891" i="6"/>
  <c r="F892" i="6"/>
  <c r="F894" i="6"/>
  <c r="F896" i="6"/>
  <c r="F897" i="6"/>
  <c r="F903" i="6"/>
  <c r="F905" i="6"/>
  <c r="F907" i="6"/>
  <c r="F909" i="6"/>
  <c r="D887" i="6"/>
  <c r="D888" i="6"/>
  <c r="D889" i="6"/>
  <c r="D890" i="6"/>
  <c r="D891" i="6"/>
  <c r="D892" i="6"/>
  <c r="D893" i="6"/>
  <c r="D894" i="6"/>
  <c r="D895" i="6"/>
  <c r="D896" i="6"/>
  <c r="D897" i="6"/>
  <c r="D898" i="6"/>
  <c r="D899" i="6"/>
  <c r="D900" i="6"/>
  <c r="D901" i="6"/>
  <c r="D902" i="6"/>
  <c r="D903" i="6"/>
  <c r="D904" i="6"/>
  <c r="D905" i="6"/>
  <c r="D906" i="6"/>
  <c r="D907" i="6"/>
  <c r="D908" i="6"/>
  <c r="D909" i="6"/>
  <c r="D910" i="6"/>
  <c r="D911" i="6"/>
  <c r="D912" i="6"/>
  <c r="D913" i="6"/>
  <c r="D914" i="6"/>
  <c r="D915" i="6"/>
  <c r="D916" i="6"/>
  <c r="D917" i="6"/>
  <c r="F3" i="6"/>
  <c r="G3" i="6"/>
  <c r="H3" i="6"/>
  <c r="I3" i="6"/>
  <c r="L3" i="6" s="1"/>
  <c r="F4" i="6"/>
  <c r="G4" i="6"/>
  <c r="H4" i="6"/>
  <c r="I4" i="6"/>
  <c r="F5" i="6"/>
  <c r="G5" i="6"/>
  <c r="H5" i="6"/>
  <c r="I5" i="6"/>
  <c r="L5" i="6" s="1"/>
  <c r="F6" i="6"/>
  <c r="G6" i="6"/>
  <c r="H6" i="6"/>
  <c r="I6" i="6"/>
  <c r="F7" i="6"/>
  <c r="G7" i="6"/>
  <c r="H7" i="6"/>
  <c r="I7" i="6"/>
  <c r="L7" i="6" s="1"/>
  <c r="F8" i="6"/>
  <c r="G8" i="6"/>
  <c r="H8" i="6"/>
  <c r="I8" i="6"/>
  <c r="F9" i="6"/>
  <c r="G9" i="6"/>
  <c r="H9" i="6"/>
  <c r="I9" i="6"/>
  <c r="L9" i="6" s="1"/>
  <c r="F10" i="6"/>
  <c r="G10" i="6"/>
  <c r="H10" i="6"/>
  <c r="I10" i="6"/>
  <c r="F11" i="6"/>
  <c r="G11" i="6"/>
  <c r="H11" i="6"/>
  <c r="I11" i="6"/>
  <c r="L11" i="6" s="1"/>
  <c r="F12" i="6"/>
  <c r="G12" i="6"/>
  <c r="H12" i="6"/>
  <c r="I12" i="6"/>
  <c r="F13" i="6"/>
  <c r="G13" i="6"/>
  <c r="H13" i="6"/>
  <c r="I13" i="6"/>
  <c r="L13" i="6" s="1"/>
  <c r="F14" i="6"/>
  <c r="G14" i="6"/>
  <c r="H14" i="6"/>
  <c r="I14" i="6"/>
  <c r="F15" i="6"/>
  <c r="G15" i="6"/>
  <c r="H15" i="6"/>
  <c r="I15" i="6"/>
  <c r="L15" i="6" s="1"/>
  <c r="F16" i="6"/>
  <c r="G16" i="6"/>
  <c r="H16" i="6"/>
  <c r="I16" i="6"/>
  <c r="F17" i="6"/>
  <c r="G17" i="6"/>
  <c r="H17" i="6"/>
  <c r="I17" i="6"/>
  <c r="L17" i="6" s="1"/>
  <c r="F18" i="6"/>
  <c r="G18" i="6"/>
  <c r="H18" i="6"/>
  <c r="I18" i="6"/>
  <c r="F19" i="6"/>
  <c r="G19" i="6"/>
  <c r="H19" i="6"/>
  <c r="I19" i="6"/>
  <c r="L19" i="6" s="1"/>
  <c r="F20" i="6"/>
  <c r="G20" i="6"/>
  <c r="H20" i="6"/>
  <c r="I20" i="6"/>
  <c r="F21" i="6"/>
  <c r="G21" i="6"/>
  <c r="H21" i="6"/>
  <c r="I21" i="6"/>
  <c r="L21" i="6" s="1"/>
  <c r="F22" i="6"/>
  <c r="G22" i="6"/>
  <c r="H22" i="6"/>
  <c r="I22" i="6"/>
  <c r="F23" i="6"/>
  <c r="G23" i="6"/>
  <c r="H23" i="6"/>
  <c r="I23" i="6"/>
  <c r="L23" i="6" s="1"/>
  <c r="F24" i="6"/>
  <c r="G24" i="6"/>
  <c r="H24" i="6"/>
  <c r="I24" i="6"/>
  <c r="F25" i="6"/>
  <c r="G25" i="6"/>
  <c r="H25" i="6"/>
  <c r="I25" i="6"/>
  <c r="L25" i="6" s="1"/>
  <c r="F26" i="6"/>
  <c r="G26" i="6"/>
  <c r="H26" i="6"/>
  <c r="I26" i="6"/>
  <c r="F27" i="6"/>
  <c r="G27" i="6"/>
  <c r="H27" i="6"/>
  <c r="I27" i="6"/>
  <c r="L27" i="6" s="1"/>
  <c r="F28" i="6"/>
  <c r="G28" i="6"/>
  <c r="H28" i="6"/>
  <c r="I28" i="6"/>
  <c r="F29" i="6"/>
  <c r="G29" i="6"/>
  <c r="H29" i="6"/>
  <c r="I29" i="6"/>
  <c r="L29" i="6" s="1"/>
  <c r="F30" i="6"/>
  <c r="G30" i="6"/>
  <c r="H30" i="6"/>
  <c r="I30" i="6"/>
  <c r="F31" i="6"/>
  <c r="G31" i="6"/>
  <c r="H31" i="6"/>
  <c r="I31" i="6"/>
  <c r="L31" i="6" s="1"/>
  <c r="F32" i="6"/>
  <c r="G32" i="6"/>
  <c r="H32" i="6"/>
  <c r="I32" i="6"/>
  <c r="F33" i="6"/>
  <c r="G33" i="6"/>
  <c r="H33" i="6"/>
  <c r="I33" i="6"/>
  <c r="L33" i="6" s="1"/>
  <c r="F34" i="6"/>
  <c r="G34" i="6"/>
  <c r="H34" i="6"/>
  <c r="I34" i="6"/>
  <c r="F35" i="6"/>
  <c r="G35" i="6"/>
  <c r="H35" i="6"/>
  <c r="I35" i="6"/>
  <c r="L35" i="6" s="1"/>
  <c r="F36" i="6"/>
  <c r="G36" i="6"/>
  <c r="H36" i="6"/>
  <c r="I36" i="6"/>
  <c r="F37" i="6"/>
  <c r="G37" i="6"/>
  <c r="H37" i="6"/>
  <c r="I37" i="6"/>
  <c r="L37" i="6" s="1"/>
  <c r="F38" i="6"/>
  <c r="G38" i="6"/>
  <c r="H38" i="6"/>
  <c r="I38" i="6"/>
  <c r="F39" i="6"/>
  <c r="G39" i="6"/>
  <c r="H39" i="6"/>
  <c r="I39" i="6"/>
  <c r="L39" i="6" s="1"/>
  <c r="F40" i="6"/>
  <c r="G40" i="6"/>
  <c r="H40" i="6"/>
  <c r="I40" i="6"/>
  <c r="F41" i="6"/>
  <c r="G41" i="6"/>
  <c r="H41" i="6"/>
  <c r="I41" i="6"/>
  <c r="L41" i="6" s="1"/>
  <c r="F42" i="6"/>
  <c r="G42" i="6"/>
  <c r="H42" i="6"/>
  <c r="I42" i="6"/>
  <c r="F43" i="6"/>
  <c r="G43" i="6"/>
  <c r="H43" i="6"/>
  <c r="I43" i="6"/>
  <c r="L43" i="6" s="1"/>
  <c r="F44" i="6"/>
  <c r="G44" i="6"/>
  <c r="H44" i="6"/>
  <c r="I44" i="6"/>
  <c r="F45" i="6"/>
  <c r="G45" i="6"/>
  <c r="H45" i="6"/>
  <c r="I45" i="6"/>
  <c r="L45" i="6" s="1"/>
  <c r="F46" i="6"/>
  <c r="G46" i="6"/>
  <c r="H46" i="6"/>
  <c r="I46" i="6"/>
  <c r="F47" i="6"/>
  <c r="G47" i="6"/>
  <c r="H47" i="6"/>
  <c r="I47" i="6"/>
  <c r="L47" i="6" s="1"/>
  <c r="F48" i="6"/>
  <c r="G48" i="6"/>
  <c r="H48" i="6"/>
  <c r="I48" i="6"/>
  <c r="F49" i="6"/>
  <c r="G49" i="6"/>
  <c r="H49" i="6"/>
  <c r="I49" i="6"/>
  <c r="L49" i="6" s="1"/>
  <c r="F50" i="6"/>
  <c r="G50" i="6"/>
  <c r="H50" i="6"/>
  <c r="I50" i="6"/>
  <c r="F51" i="6"/>
  <c r="G51" i="6"/>
  <c r="H51" i="6"/>
  <c r="I51" i="6"/>
  <c r="L51" i="6" s="1"/>
  <c r="F52" i="6"/>
  <c r="G52" i="6"/>
  <c r="H52" i="6"/>
  <c r="I52" i="6"/>
  <c r="F53" i="6"/>
  <c r="G53" i="6"/>
  <c r="H53" i="6"/>
  <c r="I53" i="6"/>
  <c r="L53" i="6" s="1"/>
  <c r="F54" i="6"/>
  <c r="G54" i="6"/>
  <c r="H54" i="6"/>
  <c r="I54" i="6"/>
  <c r="F55" i="6"/>
  <c r="G55" i="6"/>
  <c r="H55" i="6"/>
  <c r="I55" i="6"/>
  <c r="L55" i="6" s="1"/>
  <c r="F56" i="6"/>
  <c r="G56" i="6"/>
  <c r="H56" i="6"/>
  <c r="I56" i="6"/>
  <c r="F57" i="6"/>
  <c r="G57" i="6"/>
  <c r="H57" i="6"/>
  <c r="I57" i="6"/>
  <c r="L57" i="6" s="1"/>
  <c r="F58" i="6"/>
  <c r="G58" i="6"/>
  <c r="H58" i="6"/>
  <c r="I58" i="6"/>
  <c r="F59" i="6"/>
  <c r="G59" i="6"/>
  <c r="H59" i="6"/>
  <c r="I59" i="6"/>
  <c r="L59" i="6" s="1"/>
  <c r="F60" i="6"/>
  <c r="G60" i="6"/>
  <c r="H60" i="6"/>
  <c r="I60" i="6"/>
  <c r="F61" i="6"/>
  <c r="G61" i="6"/>
  <c r="H61" i="6"/>
  <c r="I61" i="6"/>
  <c r="L61" i="6" s="1"/>
  <c r="F62" i="6"/>
  <c r="G62" i="6"/>
  <c r="H62" i="6"/>
  <c r="I62" i="6"/>
  <c r="F63" i="6"/>
  <c r="G63" i="6"/>
  <c r="H63" i="6"/>
  <c r="I63" i="6"/>
  <c r="L63" i="6" s="1"/>
  <c r="F64" i="6"/>
  <c r="G64" i="6"/>
  <c r="H64" i="6"/>
  <c r="I64" i="6"/>
  <c r="F65" i="6"/>
  <c r="G65" i="6"/>
  <c r="H65" i="6"/>
  <c r="I65" i="6"/>
  <c r="L65" i="6" s="1"/>
  <c r="F66" i="6"/>
  <c r="G66" i="6"/>
  <c r="H66" i="6"/>
  <c r="I66" i="6"/>
  <c r="F67" i="6"/>
  <c r="G67" i="6"/>
  <c r="H67" i="6"/>
  <c r="I67" i="6"/>
  <c r="L67" i="6" s="1"/>
  <c r="F68" i="6"/>
  <c r="G68" i="6"/>
  <c r="H68" i="6"/>
  <c r="I68" i="6"/>
  <c r="F69" i="6"/>
  <c r="G69" i="6"/>
  <c r="H69" i="6"/>
  <c r="I69" i="6"/>
  <c r="L69" i="6" s="1"/>
  <c r="F70" i="6"/>
  <c r="G70" i="6"/>
  <c r="H70" i="6"/>
  <c r="I70" i="6"/>
  <c r="F71" i="6"/>
  <c r="G71" i="6"/>
  <c r="H71" i="6"/>
  <c r="I71" i="6"/>
  <c r="L71" i="6" s="1"/>
  <c r="F72" i="6"/>
  <c r="G72" i="6"/>
  <c r="H72" i="6"/>
  <c r="I72" i="6"/>
  <c r="F73" i="6"/>
  <c r="G73" i="6"/>
  <c r="H73" i="6"/>
  <c r="I73" i="6"/>
  <c r="L73" i="6" s="1"/>
  <c r="F74" i="6"/>
  <c r="G74" i="6"/>
  <c r="H74" i="6"/>
  <c r="I74" i="6"/>
  <c r="F75" i="6"/>
  <c r="G75" i="6"/>
  <c r="H75" i="6"/>
  <c r="I75" i="6"/>
  <c r="L75" i="6" s="1"/>
  <c r="F76" i="6"/>
  <c r="G76" i="6"/>
  <c r="H76" i="6"/>
  <c r="I76" i="6"/>
  <c r="F77" i="6"/>
  <c r="G77" i="6"/>
  <c r="H77" i="6"/>
  <c r="I77" i="6"/>
  <c r="L77" i="6" s="1"/>
  <c r="F78" i="6"/>
  <c r="G78" i="6"/>
  <c r="H78" i="6"/>
  <c r="I78" i="6"/>
  <c r="F79" i="6"/>
  <c r="G79" i="6"/>
  <c r="H79" i="6"/>
  <c r="I79" i="6"/>
  <c r="L79" i="6" s="1"/>
  <c r="F80" i="6"/>
  <c r="G80" i="6"/>
  <c r="H80" i="6"/>
  <c r="I80" i="6"/>
  <c r="F81" i="6"/>
  <c r="G81" i="6"/>
  <c r="H81" i="6"/>
  <c r="I81" i="6"/>
  <c r="L81" i="6" s="1"/>
  <c r="F82" i="6"/>
  <c r="G82" i="6"/>
  <c r="H82" i="6"/>
  <c r="I82" i="6"/>
  <c r="F83" i="6"/>
  <c r="G83" i="6"/>
  <c r="H83" i="6"/>
  <c r="I83" i="6"/>
  <c r="L83" i="6" s="1"/>
  <c r="F84" i="6"/>
  <c r="G84" i="6"/>
  <c r="H84" i="6"/>
  <c r="I84" i="6"/>
  <c r="F85" i="6"/>
  <c r="G85" i="6"/>
  <c r="H85" i="6"/>
  <c r="I85" i="6"/>
  <c r="L85" i="6" s="1"/>
  <c r="F86" i="6"/>
  <c r="G86" i="6"/>
  <c r="H86" i="6"/>
  <c r="I86" i="6"/>
  <c r="F87" i="6"/>
  <c r="G87" i="6"/>
  <c r="H87" i="6"/>
  <c r="I87" i="6"/>
  <c r="L87" i="6" s="1"/>
  <c r="F88" i="6"/>
  <c r="G88" i="6"/>
  <c r="H88" i="6"/>
  <c r="I88" i="6"/>
  <c r="F89" i="6"/>
  <c r="G89" i="6"/>
  <c r="H89" i="6"/>
  <c r="I89" i="6"/>
  <c r="L89" i="6" s="1"/>
  <c r="F90" i="6"/>
  <c r="G90" i="6"/>
  <c r="H90" i="6"/>
  <c r="I90" i="6"/>
  <c r="F91" i="6"/>
  <c r="G91" i="6"/>
  <c r="H91" i="6"/>
  <c r="I91" i="6"/>
  <c r="L91" i="6" s="1"/>
  <c r="F92" i="6"/>
  <c r="G92" i="6"/>
  <c r="H92" i="6"/>
  <c r="I92" i="6"/>
  <c r="F93" i="6"/>
  <c r="G93" i="6"/>
  <c r="H93" i="6"/>
  <c r="I93" i="6"/>
  <c r="L93" i="6" s="1"/>
  <c r="F94" i="6"/>
  <c r="G94" i="6"/>
  <c r="H94" i="6"/>
  <c r="I94" i="6"/>
  <c r="F95" i="6"/>
  <c r="G95" i="6"/>
  <c r="H95" i="6"/>
  <c r="I95" i="6"/>
  <c r="L95" i="6" s="1"/>
  <c r="F96" i="6"/>
  <c r="G96" i="6"/>
  <c r="H96" i="6"/>
  <c r="I96" i="6"/>
  <c r="F97" i="6"/>
  <c r="G97" i="6"/>
  <c r="H97" i="6"/>
  <c r="I97" i="6"/>
  <c r="L97" i="6" s="1"/>
  <c r="F98" i="6"/>
  <c r="G98" i="6"/>
  <c r="H98" i="6"/>
  <c r="I98" i="6"/>
  <c r="F99" i="6"/>
  <c r="G99" i="6"/>
  <c r="H99" i="6"/>
  <c r="I99" i="6"/>
  <c r="L99" i="6" s="1"/>
  <c r="F100" i="6"/>
  <c r="G100" i="6"/>
  <c r="H100" i="6"/>
  <c r="I100" i="6"/>
  <c r="F101" i="6"/>
  <c r="G101" i="6"/>
  <c r="H101" i="6"/>
  <c r="I101" i="6"/>
  <c r="L101" i="6" s="1"/>
  <c r="F102" i="6"/>
  <c r="G102" i="6"/>
  <c r="H102" i="6"/>
  <c r="I102" i="6"/>
  <c r="F103" i="6"/>
  <c r="G103" i="6"/>
  <c r="H103" i="6"/>
  <c r="I103" i="6"/>
  <c r="L103" i="6" s="1"/>
  <c r="F104" i="6"/>
  <c r="G104" i="6"/>
  <c r="H104" i="6"/>
  <c r="I104" i="6"/>
  <c r="F105" i="6"/>
  <c r="G105" i="6"/>
  <c r="H105" i="6"/>
  <c r="I105" i="6"/>
  <c r="L105" i="6" s="1"/>
  <c r="F106" i="6"/>
  <c r="G106" i="6"/>
  <c r="H106" i="6"/>
  <c r="I106" i="6"/>
  <c r="F107" i="6"/>
  <c r="G107" i="6"/>
  <c r="H107" i="6"/>
  <c r="I107" i="6"/>
  <c r="L107" i="6" s="1"/>
  <c r="F108" i="6"/>
  <c r="G108" i="6"/>
  <c r="H108" i="6"/>
  <c r="I108" i="6"/>
  <c r="F109" i="6"/>
  <c r="G109" i="6"/>
  <c r="H109" i="6"/>
  <c r="I109" i="6"/>
  <c r="L109" i="6" s="1"/>
  <c r="F110" i="6"/>
  <c r="G110" i="6"/>
  <c r="H110" i="6"/>
  <c r="I110" i="6"/>
  <c r="F111" i="6"/>
  <c r="G111" i="6"/>
  <c r="H111" i="6"/>
  <c r="I111" i="6"/>
  <c r="L111" i="6" s="1"/>
  <c r="F112" i="6"/>
  <c r="G112" i="6"/>
  <c r="H112" i="6"/>
  <c r="I112" i="6"/>
  <c r="F113" i="6"/>
  <c r="G113" i="6"/>
  <c r="H113" i="6"/>
  <c r="I113" i="6"/>
  <c r="L113" i="6" s="1"/>
  <c r="F114" i="6"/>
  <c r="G114" i="6"/>
  <c r="H114" i="6"/>
  <c r="I114" i="6"/>
  <c r="F115" i="6"/>
  <c r="G115" i="6"/>
  <c r="H115" i="6"/>
  <c r="I115" i="6"/>
  <c r="L115" i="6" s="1"/>
  <c r="F116" i="6"/>
  <c r="G116" i="6"/>
  <c r="H116" i="6"/>
  <c r="I116" i="6"/>
  <c r="F117" i="6"/>
  <c r="G117" i="6"/>
  <c r="H117" i="6"/>
  <c r="I117" i="6"/>
  <c r="L117" i="6" s="1"/>
  <c r="F118" i="6"/>
  <c r="G118" i="6"/>
  <c r="H118" i="6"/>
  <c r="I118" i="6"/>
  <c r="F119" i="6"/>
  <c r="G119" i="6"/>
  <c r="H119" i="6"/>
  <c r="I119" i="6"/>
  <c r="L119" i="6" s="1"/>
  <c r="F120" i="6"/>
  <c r="G120" i="6"/>
  <c r="H120" i="6"/>
  <c r="I120" i="6"/>
  <c r="F121" i="6"/>
  <c r="G121" i="6"/>
  <c r="H121" i="6"/>
  <c r="I121" i="6"/>
  <c r="L121" i="6" s="1"/>
  <c r="F122" i="6"/>
  <c r="G122" i="6"/>
  <c r="H122" i="6"/>
  <c r="I122" i="6"/>
  <c r="F123" i="6"/>
  <c r="G123" i="6"/>
  <c r="H123" i="6"/>
  <c r="I123" i="6"/>
  <c r="L123" i="6" s="1"/>
  <c r="F124" i="6"/>
  <c r="G124" i="6"/>
  <c r="H124" i="6"/>
  <c r="I124" i="6"/>
  <c r="F125" i="6"/>
  <c r="G125" i="6"/>
  <c r="H125" i="6"/>
  <c r="I125" i="6"/>
  <c r="L125" i="6" s="1"/>
  <c r="F126" i="6"/>
  <c r="G126" i="6"/>
  <c r="H126" i="6"/>
  <c r="I126" i="6"/>
  <c r="F127" i="6"/>
  <c r="G127" i="6"/>
  <c r="H127" i="6"/>
  <c r="I127" i="6"/>
  <c r="L127" i="6" s="1"/>
  <c r="F128" i="6"/>
  <c r="G128" i="6"/>
  <c r="H128" i="6"/>
  <c r="I128" i="6"/>
  <c r="F129" i="6"/>
  <c r="G129" i="6"/>
  <c r="H129" i="6"/>
  <c r="I129" i="6"/>
  <c r="L129" i="6" s="1"/>
  <c r="F130" i="6"/>
  <c r="G130" i="6"/>
  <c r="H130" i="6"/>
  <c r="I130" i="6"/>
  <c r="F131" i="6"/>
  <c r="G131" i="6"/>
  <c r="H131" i="6"/>
  <c r="I131" i="6"/>
  <c r="L131" i="6" s="1"/>
  <c r="F132" i="6"/>
  <c r="G132" i="6"/>
  <c r="H132" i="6"/>
  <c r="I132" i="6"/>
  <c r="F133" i="6"/>
  <c r="G133" i="6"/>
  <c r="H133" i="6"/>
  <c r="I133" i="6"/>
  <c r="L133" i="6" s="1"/>
  <c r="F134" i="6"/>
  <c r="G134" i="6"/>
  <c r="H134" i="6"/>
  <c r="I134" i="6"/>
  <c r="F135" i="6"/>
  <c r="G135" i="6"/>
  <c r="H135" i="6"/>
  <c r="I135" i="6"/>
  <c r="L135" i="6" s="1"/>
  <c r="F136" i="6"/>
  <c r="G136" i="6"/>
  <c r="H136" i="6"/>
  <c r="I136" i="6"/>
  <c r="F137" i="6"/>
  <c r="G137" i="6"/>
  <c r="H137" i="6"/>
  <c r="I137" i="6"/>
  <c r="L137" i="6" s="1"/>
  <c r="F138" i="6"/>
  <c r="G138" i="6"/>
  <c r="H138" i="6"/>
  <c r="I138" i="6"/>
  <c r="F139" i="6"/>
  <c r="G139" i="6"/>
  <c r="H139" i="6"/>
  <c r="I139" i="6"/>
  <c r="L139" i="6" s="1"/>
  <c r="F140" i="6"/>
  <c r="G140" i="6"/>
  <c r="H140" i="6"/>
  <c r="I140" i="6"/>
  <c r="F141" i="6"/>
  <c r="G141" i="6"/>
  <c r="H141" i="6"/>
  <c r="I141" i="6"/>
  <c r="L141" i="6" s="1"/>
  <c r="F142" i="6"/>
  <c r="G142" i="6"/>
  <c r="H142" i="6"/>
  <c r="I142" i="6"/>
  <c r="F143" i="6"/>
  <c r="G143" i="6"/>
  <c r="H143" i="6"/>
  <c r="I143" i="6"/>
  <c r="L143" i="6" s="1"/>
  <c r="F144" i="6"/>
  <c r="G144" i="6"/>
  <c r="H144" i="6"/>
  <c r="I144" i="6"/>
  <c r="F145" i="6"/>
  <c r="G145" i="6"/>
  <c r="H145" i="6"/>
  <c r="I145" i="6"/>
  <c r="L145" i="6" s="1"/>
  <c r="F146" i="6"/>
  <c r="G146" i="6"/>
  <c r="H146" i="6"/>
  <c r="I146" i="6"/>
  <c r="F147" i="6"/>
  <c r="G147" i="6"/>
  <c r="H147" i="6"/>
  <c r="I147" i="6"/>
  <c r="L147" i="6" s="1"/>
  <c r="F148" i="6"/>
  <c r="G148" i="6"/>
  <c r="H148" i="6"/>
  <c r="I148" i="6"/>
  <c r="F149" i="6"/>
  <c r="G149" i="6"/>
  <c r="H149" i="6"/>
  <c r="I149" i="6"/>
  <c r="L149" i="6" s="1"/>
  <c r="F150" i="6"/>
  <c r="G150" i="6"/>
  <c r="H150" i="6"/>
  <c r="I150" i="6"/>
  <c r="F151" i="6"/>
  <c r="G151" i="6"/>
  <c r="H151" i="6"/>
  <c r="I151" i="6"/>
  <c r="L151" i="6" s="1"/>
  <c r="F152" i="6"/>
  <c r="G152" i="6"/>
  <c r="H152" i="6"/>
  <c r="I152" i="6"/>
  <c r="F153" i="6"/>
  <c r="G153" i="6"/>
  <c r="H153" i="6"/>
  <c r="I153" i="6"/>
  <c r="L153" i="6" s="1"/>
  <c r="F154" i="6"/>
  <c r="G154" i="6"/>
  <c r="H154" i="6"/>
  <c r="I154" i="6"/>
  <c r="F155" i="6"/>
  <c r="G155" i="6"/>
  <c r="H155" i="6"/>
  <c r="I155" i="6"/>
  <c r="L155" i="6" s="1"/>
  <c r="F156" i="6"/>
  <c r="G156" i="6"/>
  <c r="H156" i="6"/>
  <c r="I156" i="6"/>
  <c r="F157" i="6"/>
  <c r="G157" i="6"/>
  <c r="H157" i="6"/>
  <c r="I157" i="6"/>
  <c r="L157" i="6" s="1"/>
  <c r="F158" i="6"/>
  <c r="G158" i="6"/>
  <c r="H158" i="6"/>
  <c r="I158" i="6"/>
  <c r="F159" i="6"/>
  <c r="G159" i="6"/>
  <c r="H159" i="6"/>
  <c r="I159" i="6"/>
  <c r="L159" i="6" s="1"/>
  <c r="F160" i="6"/>
  <c r="G160" i="6"/>
  <c r="H160" i="6"/>
  <c r="I160" i="6"/>
  <c r="F161" i="6"/>
  <c r="G161" i="6"/>
  <c r="H161" i="6"/>
  <c r="I161" i="6"/>
  <c r="L161" i="6" s="1"/>
  <c r="F162" i="6"/>
  <c r="G162" i="6"/>
  <c r="H162" i="6"/>
  <c r="I162" i="6"/>
  <c r="F163" i="6"/>
  <c r="G163" i="6"/>
  <c r="H163" i="6"/>
  <c r="I163" i="6"/>
  <c r="L163" i="6" s="1"/>
  <c r="F164" i="6"/>
  <c r="G164" i="6"/>
  <c r="H164" i="6"/>
  <c r="I164" i="6"/>
  <c r="F165" i="6"/>
  <c r="G165" i="6"/>
  <c r="H165" i="6"/>
  <c r="I165" i="6"/>
  <c r="L165" i="6" s="1"/>
  <c r="F166" i="6"/>
  <c r="G166" i="6"/>
  <c r="H166" i="6"/>
  <c r="I166" i="6"/>
  <c r="F167" i="6"/>
  <c r="G167" i="6"/>
  <c r="H167" i="6"/>
  <c r="I167" i="6"/>
  <c r="L167" i="6" s="1"/>
  <c r="F168" i="6"/>
  <c r="G168" i="6"/>
  <c r="H168" i="6"/>
  <c r="I168" i="6"/>
  <c r="F169" i="6"/>
  <c r="G169" i="6"/>
  <c r="H169" i="6"/>
  <c r="I169" i="6"/>
  <c r="L169" i="6" s="1"/>
  <c r="F170" i="6"/>
  <c r="G170" i="6"/>
  <c r="H170" i="6"/>
  <c r="I170" i="6"/>
  <c r="F171" i="6"/>
  <c r="G171" i="6"/>
  <c r="H171" i="6"/>
  <c r="I171" i="6"/>
  <c r="L171" i="6" s="1"/>
  <c r="F172" i="6"/>
  <c r="G172" i="6"/>
  <c r="H172" i="6"/>
  <c r="I172" i="6"/>
  <c r="L172" i="6" s="1"/>
  <c r="F173" i="6"/>
  <c r="G173" i="6"/>
  <c r="H173" i="6"/>
  <c r="I173" i="6"/>
  <c r="L173" i="6" s="1"/>
  <c r="F174" i="6"/>
  <c r="G174" i="6"/>
  <c r="H174" i="6"/>
  <c r="I174" i="6"/>
  <c r="L174" i="6" s="1"/>
  <c r="F175" i="6"/>
  <c r="G175" i="6"/>
  <c r="H175" i="6"/>
  <c r="I175" i="6"/>
  <c r="L175" i="6" s="1"/>
  <c r="F176" i="6"/>
  <c r="G176" i="6"/>
  <c r="H176" i="6"/>
  <c r="I176" i="6"/>
  <c r="L176" i="6" s="1"/>
  <c r="F177" i="6"/>
  <c r="G177" i="6"/>
  <c r="H177" i="6"/>
  <c r="I177" i="6"/>
  <c r="L177" i="6" s="1"/>
  <c r="F178" i="6"/>
  <c r="G178" i="6"/>
  <c r="H178" i="6"/>
  <c r="I178" i="6"/>
  <c r="L178" i="6" s="1"/>
  <c r="F179" i="6"/>
  <c r="G179" i="6"/>
  <c r="H179" i="6"/>
  <c r="I179" i="6"/>
  <c r="L179" i="6" s="1"/>
  <c r="F180" i="6"/>
  <c r="G180" i="6"/>
  <c r="H180" i="6"/>
  <c r="I180" i="6"/>
  <c r="L180" i="6" s="1"/>
  <c r="F181" i="6"/>
  <c r="G181" i="6"/>
  <c r="H181" i="6"/>
  <c r="I181" i="6"/>
  <c r="L181" i="6" s="1"/>
  <c r="F182" i="6"/>
  <c r="G182" i="6"/>
  <c r="H182" i="6"/>
  <c r="I182" i="6"/>
  <c r="L182" i="6" s="1"/>
  <c r="F183" i="6"/>
  <c r="G183" i="6"/>
  <c r="H183" i="6"/>
  <c r="I183" i="6"/>
  <c r="L183" i="6" s="1"/>
  <c r="F184" i="6"/>
  <c r="G184" i="6"/>
  <c r="H184" i="6"/>
  <c r="I184" i="6"/>
  <c r="L184" i="6" s="1"/>
  <c r="F185" i="6"/>
  <c r="G185" i="6"/>
  <c r="H185" i="6"/>
  <c r="I185" i="6"/>
  <c r="L185" i="6" s="1"/>
  <c r="F186" i="6"/>
  <c r="G186" i="6"/>
  <c r="H186" i="6"/>
  <c r="I186" i="6"/>
  <c r="L186" i="6" s="1"/>
  <c r="F187" i="6"/>
  <c r="G187" i="6"/>
  <c r="H187" i="6"/>
  <c r="I187" i="6"/>
  <c r="L187" i="6" s="1"/>
  <c r="F188" i="6"/>
  <c r="G188" i="6"/>
  <c r="H188" i="6"/>
  <c r="I188" i="6"/>
  <c r="L188" i="6" s="1"/>
  <c r="F189" i="6"/>
  <c r="G189" i="6"/>
  <c r="H189" i="6"/>
  <c r="I189" i="6"/>
  <c r="L189" i="6" s="1"/>
  <c r="F190" i="6"/>
  <c r="G190" i="6"/>
  <c r="H190" i="6"/>
  <c r="I190" i="6"/>
  <c r="L190" i="6" s="1"/>
  <c r="F191" i="6"/>
  <c r="G191" i="6"/>
  <c r="H191" i="6"/>
  <c r="I191" i="6"/>
  <c r="L191" i="6" s="1"/>
  <c r="F192" i="6"/>
  <c r="G192" i="6"/>
  <c r="H192" i="6"/>
  <c r="I192" i="6"/>
  <c r="L192" i="6" s="1"/>
  <c r="F193" i="6"/>
  <c r="G193" i="6"/>
  <c r="H193" i="6"/>
  <c r="I193" i="6"/>
  <c r="L193" i="6" s="1"/>
  <c r="F194" i="6"/>
  <c r="G194" i="6"/>
  <c r="H194" i="6"/>
  <c r="I194" i="6"/>
  <c r="L194" i="6" s="1"/>
  <c r="F195" i="6"/>
  <c r="G195" i="6"/>
  <c r="H195" i="6"/>
  <c r="I195" i="6"/>
  <c r="L195" i="6" s="1"/>
  <c r="F196" i="6"/>
  <c r="G196" i="6"/>
  <c r="H196" i="6"/>
  <c r="I196" i="6"/>
  <c r="L196" i="6" s="1"/>
  <c r="F197" i="6"/>
  <c r="G197" i="6"/>
  <c r="H197" i="6"/>
  <c r="I197" i="6"/>
  <c r="L197" i="6" s="1"/>
  <c r="F198" i="6"/>
  <c r="G198" i="6"/>
  <c r="H198" i="6"/>
  <c r="I198" i="6"/>
  <c r="L198" i="6" s="1"/>
  <c r="F199" i="6"/>
  <c r="G199" i="6"/>
  <c r="H199" i="6"/>
  <c r="I199" i="6"/>
  <c r="L199" i="6" s="1"/>
  <c r="F200" i="6"/>
  <c r="G200" i="6"/>
  <c r="H200" i="6"/>
  <c r="I200" i="6"/>
  <c r="L200" i="6" s="1"/>
  <c r="F201" i="6"/>
  <c r="G201" i="6"/>
  <c r="H201" i="6"/>
  <c r="I201" i="6"/>
  <c r="L201" i="6" s="1"/>
  <c r="F202" i="6"/>
  <c r="G202" i="6"/>
  <c r="H202" i="6"/>
  <c r="I202" i="6"/>
  <c r="L202" i="6" s="1"/>
  <c r="F203" i="6"/>
  <c r="G203" i="6"/>
  <c r="H203" i="6"/>
  <c r="I203" i="6"/>
  <c r="L203" i="6" s="1"/>
  <c r="F204" i="6"/>
  <c r="G204" i="6"/>
  <c r="H204" i="6"/>
  <c r="I204" i="6"/>
  <c r="L204" i="6" s="1"/>
  <c r="F205" i="6"/>
  <c r="G205" i="6"/>
  <c r="H205" i="6"/>
  <c r="I205" i="6"/>
  <c r="L205" i="6" s="1"/>
  <c r="F206" i="6"/>
  <c r="G206" i="6"/>
  <c r="H206" i="6"/>
  <c r="I206" i="6"/>
  <c r="L206" i="6" s="1"/>
  <c r="F207" i="6"/>
  <c r="G207" i="6"/>
  <c r="H207" i="6"/>
  <c r="I207" i="6"/>
  <c r="L207" i="6" s="1"/>
  <c r="F208" i="6"/>
  <c r="G208" i="6"/>
  <c r="H208" i="6"/>
  <c r="I208" i="6"/>
  <c r="L208" i="6" s="1"/>
  <c r="F209" i="6"/>
  <c r="G209" i="6"/>
  <c r="H209" i="6"/>
  <c r="I209" i="6"/>
  <c r="L209" i="6" s="1"/>
  <c r="F210" i="6"/>
  <c r="G210" i="6"/>
  <c r="H210" i="6"/>
  <c r="I210" i="6"/>
  <c r="L210" i="6" s="1"/>
  <c r="F211" i="6"/>
  <c r="G211" i="6"/>
  <c r="H211" i="6"/>
  <c r="I211" i="6"/>
  <c r="L211" i="6" s="1"/>
  <c r="F212" i="6"/>
  <c r="G212" i="6"/>
  <c r="H212" i="6"/>
  <c r="I212" i="6"/>
  <c r="L212" i="6" s="1"/>
  <c r="F213" i="6"/>
  <c r="G213" i="6"/>
  <c r="H213" i="6"/>
  <c r="I213" i="6"/>
  <c r="L213" i="6" s="1"/>
  <c r="F214" i="6"/>
  <c r="G214" i="6"/>
  <c r="H214" i="6"/>
  <c r="I214" i="6"/>
  <c r="L214" i="6" s="1"/>
  <c r="F215" i="6"/>
  <c r="G215" i="6"/>
  <c r="H215" i="6"/>
  <c r="I215" i="6"/>
  <c r="L215" i="6" s="1"/>
  <c r="F216" i="6"/>
  <c r="G216" i="6"/>
  <c r="H216" i="6"/>
  <c r="I216" i="6"/>
  <c r="L216" i="6" s="1"/>
  <c r="F217" i="6"/>
  <c r="G217" i="6"/>
  <c r="H217" i="6"/>
  <c r="I217" i="6"/>
  <c r="L217" i="6" s="1"/>
  <c r="F218" i="6"/>
  <c r="G218" i="6"/>
  <c r="H218" i="6"/>
  <c r="I218" i="6"/>
  <c r="L218" i="6" s="1"/>
  <c r="F219" i="6"/>
  <c r="G219" i="6"/>
  <c r="H219" i="6"/>
  <c r="I219" i="6"/>
  <c r="L219" i="6" s="1"/>
  <c r="F220" i="6"/>
  <c r="G220" i="6"/>
  <c r="H220" i="6"/>
  <c r="I220" i="6"/>
  <c r="L220" i="6" s="1"/>
  <c r="F221" i="6"/>
  <c r="G221" i="6"/>
  <c r="H221" i="6"/>
  <c r="I221" i="6"/>
  <c r="L221" i="6" s="1"/>
  <c r="F222" i="6"/>
  <c r="G222" i="6"/>
  <c r="H222" i="6"/>
  <c r="I222" i="6"/>
  <c r="L222" i="6" s="1"/>
  <c r="F223" i="6"/>
  <c r="G223" i="6"/>
  <c r="H223" i="6"/>
  <c r="I223" i="6"/>
  <c r="L223" i="6" s="1"/>
  <c r="F224" i="6"/>
  <c r="G224" i="6"/>
  <c r="H224" i="6"/>
  <c r="I224" i="6"/>
  <c r="L224" i="6" s="1"/>
  <c r="F225" i="6"/>
  <c r="G225" i="6"/>
  <c r="H225" i="6"/>
  <c r="I225" i="6"/>
  <c r="L225" i="6" s="1"/>
  <c r="F226" i="6"/>
  <c r="G226" i="6"/>
  <c r="H226" i="6"/>
  <c r="I226" i="6"/>
  <c r="L226" i="6" s="1"/>
  <c r="F227" i="6"/>
  <c r="G227" i="6"/>
  <c r="H227" i="6"/>
  <c r="I227" i="6"/>
  <c r="L227" i="6" s="1"/>
  <c r="F228" i="6"/>
  <c r="G228" i="6"/>
  <c r="H228" i="6"/>
  <c r="I228" i="6"/>
  <c r="L228" i="6" s="1"/>
  <c r="F229" i="6"/>
  <c r="G229" i="6"/>
  <c r="H229" i="6"/>
  <c r="I229" i="6"/>
  <c r="L229" i="6" s="1"/>
  <c r="F230" i="6"/>
  <c r="G230" i="6"/>
  <c r="H230" i="6"/>
  <c r="I230" i="6"/>
  <c r="L230" i="6" s="1"/>
  <c r="F231" i="6"/>
  <c r="G231" i="6"/>
  <c r="H231" i="6"/>
  <c r="I231" i="6"/>
  <c r="L231" i="6" s="1"/>
  <c r="F232" i="6"/>
  <c r="G232" i="6"/>
  <c r="H232" i="6"/>
  <c r="I232" i="6"/>
  <c r="L232" i="6" s="1"/>
  <c r="F233" i="6"/>
  <c r="G233" i="6"/>
  <c r="H233" i="6"/>
  <c r="I233" i="6"/>
  <c r="L233" i="6" s="1"/>
  <c r="F234" i="6"/>
  <c r="G234" i="6"/>
  <c r="H234" i="6"/>
  <c r="I234" i="6"/>
  <c r="L234" i="6" s="1"/>
  <c r="F235" i="6"/>
  <c r="G235" i="6"/>
  <c r="H235" i="6"/>
  <c r="I235" i="6"/>
  <c r="L235" i="6" s="1"/>
  <c r="F236" i="6"/>
  <c r="G236" i="6"/>
  <c r="H236" i="6"/>
  <c r="I236" i="6"/>
  <c r="L236" i="6" s="1"/>
  <c r="F237" i="6"/>
  <c r="G237" i="6"/>
  <c r="H237" i="6"/>
  <c r="I237" i="6"/>
  <c r="L237" i="6" s="1"/>
  <c r="F238" i="6"/>
  <c r="G238" i="6"/>
  <c r="H238" i="6"/>
  <c r="I238" i="6"/>
  <c r="L238" i="6" s="1"/>
  <c r="F239" i="6"/>
  <c r="G239" i="6"/>
  <c r="H239" i="6"/>
  <c r="I239" i="6"/>
  <c r="L239" i="6" s="1"/>
  <c r="F240" i="6"/>
  <c r="G240" i="6"/>
  <c r="H240" i="6"/>
  <c r="I240" i="6"/>
  <c r="L240" i="6" s="1"/>
  <c r="F241" i="6"/>
  <c r="G241" i="6"/>
  <c r="H241" i="6"/>
  <c r="I241" i="6"/>
  <c r="L241" i="6" s="1"/>
  <c r="F242" i="6"/>
  <c r="G242" i="6"/>
  <c r="H242" i="6"/>
  <c r="I242" i="6"/>
  <c r="L242" i="6" s="1"/>
  <c r="F243" i="6"/>
  <c r="G243" i="6"/>
  <c r="H243" i="6"/>
  <c r="I243" i="6"/>
  <c r="L243" i="6" s="1"/>
  <c r="F244" i="6"/>
  <c r="G244" i="6"/>
  <c r="H244" i="6"/>
  <c r="I244" i="6"/>
  <c r="L244" i="6" s="1"/>
  <c r="F245" i="6"/>
  <c r="G245" i="6"/>
  <c r="H245" i="6"/>
  <c r="I245" i="6"/>
  <c r="L245" i="6" s="1"/>
  <c r="F246" i="6"/>
  <c r="G246" i="6"/>
  <c r="H246" i="6"/>
  <c r="I246" i="6"/>
  <c r="L246" i="6" s="1"/>
  <c r="F247" i="6"/>
  <c r="G247" i="6"/>
  <c r="H247" i="6"/>
  <c r="I247" i="6"/>
  <c r="L247" i="6" s="1"/>
  <c r="F248" i="6"/>
  <c r="G248" i="6"/>
  <c r="H248" i="6"/>
  <c r="I248" i="6"/>
  <c r="L248" i="6" s="1"/>
  <c r="F249" i="6"/>
  <c r="G249" i="6"/>
  <c r="H249" i="6"/>
  <c r="I249" i="6"/>
  <c r="L249" i="6" s="1"/>
  <c r="F250" i="6"/>
  <c r="G250" i="6"/>
  <c r="H250" i="6"/>
  <c r="I250" i="6"/>
  <c r="L250" i="6" s="1"/>
  <c r="F251" i="6"/>
  <c r="G251" i="6"/>
  <c r="H251" i="6"/>
  <c r="I251" i="6"/>
  <c r="L251" i="6" s="1"/>
  <c r="F252" i="6"/>
  <c r="G252" i="6"/>
  <c r="H252" i="6"/>
  <c r="I252" i="6"/>
  <c r="L252" i="6" s="1"/>
  <c r="F253" i="6"/>
  <c r="G253" i="6"/>
  <c r="H253" i="6"/>
  <c r="I253" i="6"/>
  <c r="L253" i="6" s="1"/>
  <c r="F254" i="6"/>
  <c r="G254" i="6"/>
  <c r="H254" i="6"/>
  <c r="I254" i="6"/>
  <c r="L254" i="6" s="1"/>
  <c r="F255" i="6"/>
  <c r="G255" i="6"/>
  <c r="H255" i="6"/>
  <c r="I255" i="6"/>
  <c r="L255" i="6" s="1"/>
  <c r="F256" i="6"/>
  <c r="G256" i="6"/>
  <c r="H256" i="6"/>
  <c r="I256" i="6"/>
  <c r="L256" i="6" s="1"/>
  <c r="F257" i="6"/>
  <c r="G257" i="6"/>
  <c r="H257" i="6"/>
  <c r="I257" i="6"/>
  <c r="L257" i="6" s="1"/>
  <c r="F258" i="6"/>
  <c r="G258" i="6"/>
  <c r="H258" i="6"/>
  <c r="I258" i="6"/>
  <c r="L258" i="6" s="1"/>
  <c r="F259" i="6"/>
  <c r="G259" i="6"/>
  <c r="H259" i="6"/>
  <c r="I259" i="6"/>
  <c r="L259" i="6" s="1"/>
  <c r="F260" i="6"/>
  <c r="G260" i="6"/>
  <c r="H260" i="6"/>
  <c r="I260" i="6"/>
  <c r="L260" i="6" s="1"/>
  <c r="F261" i="6"/>
  <c r="G261" i="6"/>
  <c r="H261" i="6"/>
  <c r="I261" i="6"/>
  <c r="L261" i="6" s="1"/>
  <c r="F262" i="6"/>
  <c r="G262" i="6"/>
  <c r="H262" i="6"/>
  <c r="I262" i="6"/>
  <c r="L262" i="6" s="1"/>
  <c r="F263" i="6"/>
  <c r="G263" i="6"/>
  <c r="H263" i="6"/>
  <c r="I263" i="6"/>
  <c r="L263" i="6" s="1"/>
  <c r="F264" i="6"/>
  <c r="G264" i="6"/>
  <c r="H264" i="6"/>
  <c r="I264" i="6"/>
  <c r="L264" i="6" s="1"/>
  <c r="F265" i="6"/>
  <c r="G265" i="6"/>
  <c r="H265" i="6"/>
  <c r="I265" i="6"/>
  <c r="L265" i="6" s="1"/>
  <c r="F266" i="6"/>
  <c r="G266" i="6"/>
  <c r="H266" i="6"/>
  <c r="I266" i="6"/>
  <c r="L266" i="6" s="1"/>
  <c r="F267" i="6"/>
  <c r="G267" i="6"/>
  <c r="H267" i="6"/>
  <c r="I267" i="6"/>
  <c r="L267" i="6" s="1"/>
  <c r="F268" i="6"/>
  <c r="G268" i="6"/>
  <c r="H268" i="6"/>
  <c r="I268" i="6"/>
  <c r="L268" i="6" s="1"/>
  <c r="F269" i="6"/>
  <c r="G269" i="6"/>
  <c r="H269" i="6"/>
  <c r="I269" i="6"/>
  <c r="L269" i="6" s="1"/>
  <c r="F270" i="6"/>
  <c r="G270" i="6"/>
  <c r="H270" i="6"/>
  <c r="I270" i="6"/>
  <c r="L270" i="6" s="1"/>
  <c r="F271" i="6"/>
  <c r="G271" i="6"/>
  <c r="H271" i="6"/>
  <c r="I271" i="6"/>
  <c r="L271" i="6" s="1"/>
  <c r="F272" i="6"/>
  <c r="G272" i="6"/>
  <c r="H272" i="6"/>
  <c r="I272" i="6"/>
  <c r="L272" i="6" s="1"/>
  <c r="F273" i="6"/>
  <c r="G273" i="6"/>
  <c r="H273" i="6"/>
  <c r="I273" i="6"/>
  <c r="L273" i="6" s="1"/>
  <c r="F274" i="6"/>
  <c r="G274" i="6"/>
  <c r="H274" i="6"/>
  <c r="I274" i="6"/>
  <c r="L274" i="6" s="1"/>
  <c r="F275" i="6"/>
  <c r="G275" i="6"/>
  <c r="H275" i="6"/>
  <c r="I275" i="6"/>
  <c r="L275" i="6" s="1"/>
  <c r="F276" i="6"/>
  <c r="G276" i="6"/>
  <c r="H276" i="6"/>
  <c r="I276" i="6"/>
  <c r="L276" i="6" s="1"/>
  <c r="F277" i="6"/>
  <c r="G277" i="6"/>
  <c r="H277" i="6"/>
  <c r="I277" i="6"/>
  <c r="L277" i="6" s="1"/>
  <c r="F278" i="6"/>
  <c r="G278" i="6"/>
  <c r="H278" i="6"/>
  <c r="I278" i="6"/>
  <c r="L278" i="6" s="1"/>
  <c r="F279" i="6"/>
  <c r="G279" i="6"/>
  <c r="H279" i="6"/>
  <c r="I279" i="6"/>
  <c r="L279" i="6" s="1"/>
  <c r="F280" i="6"/>
  <c r="G280" i="6"/>
  <c r="H280" i="6"/>
  <c r="I280" i="6"/>
  <c r="L280" i="6" s="1"/>
  <c r="F281" i="6"/>
  <c r="G281" i="6"/>
  <c r="H281" i="6"/>
  <c r="I281" i="6"/>
  <c r="L281" i="6" s="1"/>
  <c r="F282" i="6"/>
  <c r="G282" i="6"/>
  <c r="H282" i="6"/>
  <c r="I282" i="6"/>
  <c r="L282" i="6" s="1"/>
  <c r="F283" i="6"/>
  <c r="G283" i="6"/>
  <c r="H283" i="6"/>
  <c r="I283" i="6"/>
  <c r="L283" i="6" s="1"/>
  <c r="F284" i="6"/>
  <c r="G284" i="6"/>
  <c r="H284" i="6"/>
  <c r="I284" i="6"/>
  <c r="L284" i="6" s="1"/>
  <c r="F285" i="6"/>
  <c r="G285" i="6"/>
  <c r="H285" i="6"/>
  <c r="I285" i="6"/>
  <c r="L285" i="6" s="1"/>
  <c r="F286" i="6"/>
  <c r="G286" i="6"/>
  <c r="H286" i="6"/>
  <c r="I286" i="6"/>
  <c r="L286" i="6" s="1"/>
  <c r="F287" i="6"/>
  <c r="G287" i="6"/>
  <c r="H287" i="6"/>
  <c r="I287" i="6"/>
  <c r="L287" i="6" s="1"/>
  <c r="F288" i="6"/>
  <c r="G288" i="6"/>
  <c r="H288" i="6"/>
  <c r="I288" i="6"/>
  <c r="L288" i="6" s="1"/>
  <c r="F289" i="6"/>
  <c r="G289" i="6"/>
  <c r="H289" i="6"/>
  <c r="I289" i="6"/>
  <c r="L289" i="6" s="1"/>
  <c r="F290" i="6"/>
  <c r="G290" i="6"/>
  <c r="H290" i="6"/>
  <c r="I290" i="6"/>
  <c r="L290" i="6" s="1"/>
  <c r="F291" i="6"/>
  <c r="G291" i="6"/>
  <c r="H291" i="6"/>
  <c r="I291" i="6"/>
  <c r="L291" i="6" s="1"/>
  <c r="F292" i="6"/>
  <c r="G292" i="6"/>
  <c r="H292" i="6"/>
  <c r="I292" i="6"/>
  <c r="L292" i="6" s="1"/>
  <c r="F293" i="6"/>
  <c r="G293" i="6"/>
  <c r="H293" i="6"/>
  <c r="I293" i="6"/>
  <c r="L293" i="6" s="1"/>
  <c r="F294" i="6"/>
  <c r="G294" i="6"/>
  <c r="H294" i="6"/>
  <c r="I294" i="6"/>
  <c r="L294" i="6" s="1"/>
  <c r="F295" i="6"/>
  <c r="G295" i="6"/>
  <c r="H295" i="6"/>
  <c r="I295" i="6"/>
  <c r="L295" i="6" s="1"/>
  <c r="F296" i="6"/>
  <c r="G296" i="6"/>
  <c r="H296" i="6"/>
  <c r="I296" i="6"/>
  <c r="L296" i="6" s="1"/>
  <c r="F297" i="6"/>
  <c r="G297" i="6"/>
  <c r="H297" i="6"/>
  <c r="I297" i="6"/>
  <c r="L297" i="6" s="1"/>
  <c r="F298" i="6"/>
  <c r="G298" i="6"/>
  <c r="H298" i="6"/>
  <c r="I298" i="6"/>
  <c r="L298" i="6" s="1"/>
  <c r="F299" i="6"/>
  <c r="G299" i="6"/>
  <c r="H299" i="6"/>
  <c r="I299" i="6"/>
  <c r="L299" i="6" s="1"/>
  <c r="F300" i="6"/>
  <c r="G300" i="6"/>
  <c r="H300" i="6"/>
  <c r="I300" i="6"/>
  <c r="L300" i="6" s="1"/>
  <c r="F301" i="6"/>
  <c r="G301" i="6"/>
  <c r="H301" i="6"/>
  <c r="I301" i="6"/>
  <c r="L301" i="6" s="1"/>
  <c r="F302" i="6"/>
  <c r="G302" i="6"/>
  <c r="H302" i="6"/>
  <c r="I302" i="6"/>
  <c r="L302" i="6" s="1"/>
  <c r="F303" i="6"/>
  <c r="G303" i="6"/>
  <c r="H303" i="6"/>
  <c r="I303" i="6"/>
  <c r="L303" i="6" s="1"/>
  <c r="F304" i="6"/>
  <c r="G304" i="6"/>
  <c r="H304" i="6"/>
  <c r="I304" i="6"/>
  <c r="L304" i="6" s="1"/>
  <c r="F305" i="6"/>
  <c r="G305" i="6"/>
  <c r="H305" i="6"/>
  <c r="I305" i="6"/>
  <c r="L305" i="6" s="1"/>
  <c r="F306" i="6"/>
  <c r="G306" i="6"/>
  <c r="H306" i="6"/>
  <c r="I306" i="6"/>
  <c r="L306" i="6" s="1"/>
  <c r="F307" i="6"/>
  <c r="G307" i="6"/>
  <c r="H307" i="6"/>
  <c r="I307" i="6"/>
  <c r="L307" i="6" s="1"/>
  <c r="F308" i="6"/>
  <c r="G308" i="6"/>
  <c r="H308" i="6"/>
  <c r="I308" i="6"/>
  <c r="L308" i="6" s="1"/>
  <c r="F309" i="6"/>
  <c r="G309" i="6"/>
  <c r="H309" i="6"/>
  <c r="I309" i="6"/>
  <c r="L309" i="6" s="1"/>
  <c r="F310" i="6"/>
  <c r="G310" i="6"/>
  <c r="H310" i="6"/>
  <c r="I310" i="6"/>
  <c r="L310" i="6" s="1"/>
  <c r="F311" i="6"/>
  <c r="G311" i="6"/>
  <c r="H311" i="6"/>
  <c r="I311" i="6"/>
  <c r="L311" i="6" s="1"/>
  <c r="F312" i="6"/>
  <c r="G312" i="6"/>
  <c r="H312" i="6"/>
  <c r="I312" i="6"/>
  <c r="L312" i="6" s="1"/>
  <c r="F313" i="6"/>
  <c r="G313" i="6"/>
  <c r="H313" i="6"/>
  <c r="I313" i="6"/>
  <c r="L313" i="6" s="1"/>
  <c r="F314" i="6"/>
  <c r="G314" i="6"/>
  <c r="H314" i="6"/>
  <c r="I314" i="6"/>
  <c r="L314" i="6" s="1"/>
  <c r="F315" i="6"/>
  <c r="G315" i="6"/>
  <c r="H315" i="6"/>
  <c r="I315" i="6"/>
  <c r="L315" i="6" s="1"/>
  <c r="F316" i="6"/>
  <c r="G316" i="6"/>
  <c r="H316" i="6"/>
  <c r="I316" i="6"/>
  <c r="L316" i="6" s="1"/>
  <c r="F317" i="6"/>
  <c r="G317" i="6"/>
  <c r="H317" i="6"/>
  <c r="I317" i="6"/>
  <c r="L317" i="6" s="1"/>
  <c r="F318" i="6"/>
  <c r="G318" i="6"/>
  <c r="H318" i="6"/>
  <c r="I318" i="6"/>
  <c r="L318" i="6" s="1"/>
  <c r="F319" i="6"/>
  <c r="G319" i="6"/>
  <c r="H319" i="6"/>
  <c r="I319" i="6"/>
  <c r="L319" i="6" s="1"/>
  <c r="F320" i="6"/>
  <c r="G320" i="6"/>
  <c r="H320" i="6"/>
  <c r="I320" i="6"/>
  <c r="L320" i="6" s="1"/>
  <c r="F321" i="6"/>
  <c r="G321" i="6"/>
  <c r="H321" i="6"/>
  <c r="I321" i="6"/>
  <c r="L321" i="6" s="1"/>
  <c r="F322" i="6"/>
  <c r="G322" i="6"/>
  <c r="H322" i="6"/>
  <c r="I322" i="6"/>
  <c r="L322" i="6" s="1"/>
  <c r="F323" i="6"/>
  <c r="G323" i="6"/>
  <c r="H323" i="6"/>
  <c r="I323" i="6"/>
  <c r="L323" i="6" s="1"/>
  <c r="F324" i="6"/>
  <c r="G324" i="6"/>
  <c r="H324" i="6"/>
  <c r="I324" i="6"/>
  <c r="L324" i="6" s="1"/>
  <c r="F325" i="6"/>
  <c r="G325" i="6"/>
  <c r="H325" i="6"/>
  <c r="I325" i="6"/>
  <c r="L325" i="6" s="1"/>
  <c r="F326" i="6"/>
  <c r="G326" i="6"/>
  <c r="H326" i="6"/>
  <c r="I326" i="6"/>
  <c r="L326" i="6" s="1"/>
  <c r="F327" i="6"/>
  <c r="G327" i="6"/>
  <c r="H327" i="6"/>
  <c r="I327" i="6"/>
  <c r="L327" i="6" s="1"/>
  <c r="F328" i="6"/>
  <c r="G328" i="6"/>
  <c r="H328" i="6"/>
  <c r="I328" i="6"/>
  <c r="L328" i="6" s="1"/>
  <c r="F329" i="6"/>
  <c r="G329" i="6"/>
  <c r="H329" i="6"/>
  <c r="I329" i="6"/>
  <c r="L329" i="6" s="1"/>
  <c r="F330" i="6"/>
  <c r="G330" i="6"/>
  <c r="H330" i="6"/>
  <c r="I330" i="6"/>
  <c r="L330" i="6" s="1"/>
  <c r="F331" i="6"/>
  <c r="G331" i="6"/>
  <c r="H331" i="6"/>
  <c r="I331" i="6"/>
  <c r="L331" i="6" s="1"/>
  <c r="F332" i="6"/>
  <c r="G332" i="6"/>
  <c r="H332" i="6"/>
  <c r="I332" i="6"/>
  <c r="L332" i="6" s="1"/>
  <c r="F333" i="6"/>
  <c r="G333" i="6"/>
  <c r="H333" i="6"/>
  <c r="I333" i="6"/>
  <c r="L333" i="6" s="1"/>
  <c r="F334" i="6"/>
  <c r="G334" i="6"/>
  <c r="H334" i="6"/>
  <c r="I334" i="6"/>
  <c r="L334" i="6" s="1"/>
  <c r="F335" i="6"/>
  <c r="G335" i="6"/>
  <c r="H335" i="6"/>
  <c r="I335" i="6"/>
  <c r="L335" i="6" s="1"/>
  <c r="F336" i="6"/>
  <c r="G336" i="6"/>
  <c r="H336" i="6"/>
  <c r="I336" i="6"/>
  <c r="L336" i="6" s="1"/>
  <c r="F337" i="6"/>
  <c r="G337" i="6"/>
  <c r="H337" i="6"/>
  <c r="I337" i="6"/>
  <c r="L337" i="6" s="1"/>
  <c r="F338" i="6"/>
  <c r="G338" i="6"/>
  <c r="H338" i="6"/>
  <c r="I338" i="6"/>
  <c r="L338" i="6" s="1"/>
  <c r="F339" i="6"/>
  <c r="G339" i="6"/>
  <c r="H339" i="6"/>
  <c r="I339" i="6"/>
  <c r="L339" i="6" s="1"/>
  <c r="F340" i="6"/>
  <c r="G340" i="6"/>
  <c r="H340" i="6"/>
  <c r="I340" i="6"/>
  <c r="L340" i="6" s="1"/>
  <c r="F341" i="6"/>
  <c r="G341" i="6"/>
  <c r="H341" i="6"/>
  <c r="I341" i="6"/>
  <c r="L341" i="6" s="1"/>
  <c r="F342" i="6"/>
  <c r="G342" i="6"/>
  <c r="H342" i="6"/>
  <c r="I342" i="6"/>
  <c r="L342" i="6" s="1"/>
  <c r="F343" i="6"/>
  <c r="G343" i="6"/>
  <c r="H343" i="6"/>
  <c r="I343" i="6"/>
  <c r="L343" i="6" s="1"/>
  <c r="F344" i="6"/>
  <c r="G344" i="6"/>
  <c r="H344" i="6"/>
  <c r="I344" i="6"/>
  <c r="L344" i="6" s="1"/>
  <c r="F345" i="6"/>
  <c r="G345" i="6"/>
  <c r="H345" i="6"/>
  <c r="I345" i="6"/>
  <c r="L345" i="6" s="1"/>
  <c r="F346" i="6"/>
  <c r="G346" i="6"/>
  <c r="H346" i="6"/>
  <c r="I346" i="6"/>
  <c r="L346" i="6" s="1"/>
  <c r="F347" i="6"/>
  <c r="G347" i="6"/>
  <c r="H347" i="6"/>
  <c r="I347" i="6"/>
  <c r="L347" i="6" s="1"/>
  <c r="F348" i="6"/>
  <c r="G348" i="6"/>
  <c r="H348" i="6"/>
  <c r="I348" i="6"/>
  <c r="L348" i="6" s="1"/>
  <c r="F349" i="6"/>
  <c r="G349" i="6"/>
  <c r="H349" i="6"/>
  <c r="I349" i="6"/>
  <c r="L349" i="6" s="1"/>
  <c r="F350" i="6"/>
  <c r="G350" i="6"/>
  <c r="H350" i="6"/>
  <c r="I350" i="6"/>
  <c r="L350" i="6" s="1"/>
  <c r="F351" i="6"/>
  <c r="G351" i="6"/>
  <c r="H351" i="6"/>
  <c r="I351" i="6"/>
  <c r="L351" i="6" s="1"/>
  <c r="F352" i="6"/>
  <c r="G352" i="6"/>
  <c r="H352" i="6"/>
  <c r="I352" i="6"/>
  <c r="L352" i="6" s="1"/>
  <c r="F353" i="6"/>
  <c r="G353" i="6"/>
  <c r="H353" i="6"/>
  <c r="I353" i="6"/>
  <c r="L353" i="6" s="1"/>
  <c r="F354" i="6"/>
  <c r="G354" i="6"/>
  <c r="H354" i="6"/>
  <c r="I354" i="6"/>
  <c r="L354" i="6" s="1"/>
  <c r="F355" i="6"/>
  <c r="G355" i="6"/>
  <c r="H355" i="6"/>
  <c r="I355" i="6"/>
  <c r="L355" i="6" s="1"/>
  <c r="F356" i="6"/>
  <c r="G356" i="6"/>
  <c r="H356" i="6"/>
  <c r="I356" i="6"/>
  <c r="L356" i="6" s="1"/>
  <c r="F357" i="6"/>
  <c r="G357" i="6"/>
  <c r="H357" i="6"/>
  <c r="I357" i="6"/>
  <c r="L357" i="6" s="1"/>
  <c r="F358" i="6"/>
  <c r="G358" i="6"/>
  <c r="H358" i="6"/>
  <c r="I358" i="6"/>
  <c r="L358" i="6" s="1"/>
  <c r="F359" i="6"/>
  <c r="G359" i="6"/>
  <c r="H359" i="6"/>
  <c r="I359" i="6"/>
  <c r="F360" i="6"/>
  <c r="G360" i="6"/>
  <c r="H360" i="6"/>
  <c r="I360" i="6"/>
  <c r="L360" i="6" s="1"/>
  <c r="F361" i="6"/>
  <c r="G361" i="6"/>
  <c r="H361" i="6"/>
  <c r="I361" i="6"/>
  <c r="F362" i="6"/>
  <c r="G362" i="6"/>
  <c r="H362" i="6"/>
  <c r="I362" i="6"/>
  <c r="L362" i="6" s="1"/>
  <c r="F363" i="6"/>
  <c r="G363" i="6"/>
  <c r="H363" i="6"/>
  <c r="I363" i="6"/>
  <c r="F364" i="6"/>
  <c r="G364" i="6"/>
  <c r="H364" i="6"/>
  <c r="I364" i="6"/>
  <c r="L364" i="6" s="1"/>
  <c r="F365" i="6"/>
  <c r="G365" i="6"/>
  <c r="H365" i="6"/>
  <c r="I365" i="6"/>
  <c r="F366" i="6"/>
  <c r="G366" i="6"/>
  <c r="H366" i="6"/>
  <c r="I366" i="6"/>
  <c r="L366" i="6" s="1"/>
  <c r="F367" i="6"/>
  <c r="G367" i="6"/>
  <c r="H367" i="6"/>
  <c r="I367" i="6"/>
  <c r="F368" i="6"/>
  <c r="G368" i="6"/>
  <c r="H368" i="6"/>
  <c r="I368" i="6"/>
  <c r="L368" i="6" s="1"/>
  <c r="F369" i="6"/>
  <c r="G369" i="6"/>
  <c r="H369" i="6"/>
  <c r="I369" i="6"/>
  <c r="F370" i="6"/>
  <c r="G370" i="6"/>
  <c r="H370" i="6"/>
  <c r="I370" i="6"/>
  <c r="L370" i="6" s="1"/>
  <c r="F371" i="6"/>
  <c r="G371" i="6"/>
  <c r="H371" i="6"/>
  <c r="I371" i="6"/>
  <c r="F372" i="6"/>
  <c r="G372" i="6"/>
  <c r="H372" i="6"/>
  <c r="I372" i="6"/>
  <c r="L372" i="6" s="1"/>
  <c r="F373" i="6"/>
  <c r="G373" i="6"/>
  <c r="H373" i="6"/>
  <c r="I373" i="6"/>
  <c r="F374" i="6"/>
  <c r="G374" i="6"/>
  <c r="H374" i="6"/>
  <c r="I374" i="6"/>
  <c r="L374" i="6" s="1"/>
  <c r="F375" i="6"/>
  <c r="G375" i="6"/>
  <c r="H375" i="6"/>
  <c r="I375" i="6"/>
  <c r="F376" i="6"/>
  <c r="G376" i="6"/>
  <c r="H376" i="6"/>
  <c r="I376" i="6"/>
  <c r="L376" i="6" s="1"/>
  <c r="F377" i="6"/>
  <c r="G377" i="6"/>
  <c r="H377" i="6"/>
  <c r="I377" i="6"/>
  <c r="F378" i="6"/>
  <c r="G378" i="6"/>
  <c r="H378" i="6"/>
  <c r="I378" i="6"/>
  <c r="L378" i="6" s="1"/>
  <c r="F379" i="6"/>
  <c r="G379" i="6"/>
  <c r="H379" i="6"/>
  <c r="I379" i="6"/>
  <c r="F380" i="6"/>
  <c r="G380" i="6"/>
  <c r="H380" i="6"/>
  <c r="I380" i="6"/>
  <c r="L380" i="6" s="1"/>
  <c r="F381" i="6"/>
  <c r="G381" i="6"/>
  <c r="H381" i="6"/>
  <c r="I381" i="6"/>
  <c r="F382" i="6"/>
  <c r="G382" i="6"/>
  <c r="H382" i="6"/>
  <c r="I382" i="6"/>
  <c r="L382" i="6" s="1"/>
  <c r="F383" i="6"/>
  <c r="G383" i="6"/>
  <c r="H383" i="6"/>
  <c r="I383" i="6"/>
  <c r="F384" i="6"/>
  <c r="G384" i="6"/>
  <c r="H384" i="6"/>
  <c r="I384" i="6"/>
  <c r="L384" i="6" s="1"/>
  <c r="F385" i="6"/>
  <c r="G385" i="6"/>
  <c r="H385" i="6"/>
  <c r="I385" i="6"/>
  <c r="F386" i="6"/>
  <c r="G386" i="6"/>
  <c r="H386" i="6"/>
  <c r="I386" i="6"/>
  <c r="L386" i="6" s="1"/>
  <c r="F387" i="6"/>
  <c r="G387" i="6"/>
  <c r="H387" i="6"/>
  <c r="I387" i="6"/>
  <c r="F388" i="6"/>
  <c r="G388" i="6"/>
  <c r="H388" i="6"/>
  <c r="I388" i="6"/>
  <c r="L388" i="6" s="1"/>
  <c r="F389" i="6"/>
  <c r="G389" i="6"/>
  <c r="H389" i="6"/>
  <c r="I389" i="6"/>
  <c r="F390" i="6"/>
  <c r="G390" i="6"/>
  <c r="H390" i="6"/>
  <c r="I390" i="6"/>
  <c r="L390" i="6" s="1"/>
  <c r="F391" i="6"/>
  <c r="G391" i="6"/>
  <c r="H391" i="6"/>
  <c r="I391" i="6"/>
  <c r="F392" i="6"/>
  <c r="G392" i="6"/>
  <c r="H392" i="6"/>
  <c r="I392" i="6"/>
  <c r="L392" i="6" s="1"/>
  <c r="F393" i="6"/>
  <c r="G393" i="6"/>
  <c r="H393" i="6"/>
  <c r="I393" i="6"/>
  <c r="F394" i="6"/>
  <c r="G394" i="6"/>
  <c r="H394" i="6"/>
  <c r="I394" i="6"/>
  <c r="L394" i="6" s="1"/>
  <c r="F395" i="6"/>
  <c r="G395" i="6"/>
  <c r="H395" i="6"/>
  <c r="I395" i="6"/>
  <c r="F396" i="6"/>
  <c r="G396" i="6"/>
  <c r="H396" i="6"/>
  <c r="I396" i="6"/>
  <c r="L396" i="6" s="1"/>
  <c r="F397" i="6"/>
  <c r="G397" i="6"/>
  <c r="H397" i="6"/>
  <c r="I397" i="6"/>
  <c r="F398" i="6"/>
  <c r="G398" i="6"/>
  <c r="H398" i="6"/>
  <c r="I398" i="6"/>
  <c r="L398" i="6" s="1"/>
  <c r="F399" i="6"/>
  <c r="G399" i="6"/>
  <c r="H399" i="6"/>
  <c r="I399" i="6"/>
  <c r="F400" i="6"/>
  <c r="G400" i="6"/>
  <c r="H400" i="6"/>
  <c r="I400" i="6"/>
  <c r="L400" i="6" s="1"/>
  <c r="F401" i="6"/>
  <c r="G401" i="6"/>
  <c r="H401" i="6"/>
  <c r="I401" i="6"/>
  <c r="F402" i="6"/>
  <c r="G402" i="6"/>
  <c r="H402" i="6"/>
  <c r="I402" i="6"/>
  <c r="L402" i="6" s="1"/>
  <c r="F403" i="6"/>
  <c r="G403" i="6"/>
  <c r="H403" i="6"/>
  <c r="I403" i="6"/>
  <c r="F404" i="6"/>
  <c r="G404" i="6"/>
  <c r="H404" i="6"/>
  <c r="I404" i="6"/>
  <c r="L404" i="6" s="1"/>
  <c r="F405" i="6"/>
  <c r="G405" i="6"/>
  <c r="H405" i="6"/>
  <c r="I405" i="6"/>
  <c r="F406" i="6"/>
  <c r="G406" i="6"/>
  <c r="H406" i="6"/>
  <c r="I406" i="6"/>
  <c r="L406" i="6" s="1"/>
  <c r="F407" i="6"/>
  <c r="G407" i="6"/>
  <c r="H407" i="6"/>
  <c r="I407" i="6"/>
  <c r="F408" i="6"/>
  <c r="G408" i="6"/>
  <c r="H408" i="6"/>
  <c r="I408" i="6"/>
  <c r="L408" i="6" s="1"/>
  <c r="F409" i="6"/>
  <c r="G409" i="6"/>
  <c r="H409" i="6"/>
  <c r="I409" i="6"/>
  <c r="F410" i="6"/>
  <c r="G410" i="6"/>
  <c r="H410" i="6"/>
  <c r="I410" i="6"/>
  <c r="L410" i="6" s="1"/>
  <c r="F411" i="6"/>
  <c r="G411" i="6"/>
  <c r="H411" i="6"/>
  <c r="I411" i="6"/>
  <c r="F412" i="6"/>
  <c r="G412" i="6"/>
  <c r="H412" i="6"/>
  <c r="I412" i="6"/>
  <c r="L412" i="6" s="1"/>
  <c r="F413" i="6"/>
  <c r="G413" i="6"/>
  <c r="H413" i="6"/>
  <c r="I413" i="6"/>
  <c r="F414" i="6"/>
  <c r="G414" i="6"/>
  <c r="H414" i="6"/>
  <c r="I414" i="6"/>
  <c r="L414" i="6" s="1"/>
  <c r="F415" i="6"/>
  <c r="G415" i="6"/>
  <c r="H415" i="6"/>
  <c r="I415" i="6"/>
  <c r="F416" i="6"/>
  <c r="G416" i="6"/>
  <c r="H416" i="6"/>
  <c r="I416" i="6"/>
  <c r="L416" i="6" s="1"/>
  <c r="F417" i="6"/>
  <c r="G417" i="6"/>
  <c r="H417" i="6"/>
  <c r="I417" i="6"/>
  <c r="F418" i="6"/>
  <c r="G418" i="6"/>
  <c r="H418" i="6"/>
  <c r="I418" i="6"/>
  <c r="L418" i="6" s="1"/>
  <c r="F419" i="6"/>
  <c r="G419" i="6"/>
  <c r="H419" i="6"/>
  <c r="I419" i="6"/>
  <c r="F420" i="6"/>
  <c r="G420" i="6"/>
  <c r="H420" i="6"/>
  <c r="I420" i="6"/>
  <c r="L420" i="6" s="1"/>
  <c r="F421" i="6"/>
  <c r="G421" i="6"/>
  <c r="H421" i="6"/>
  <c r="I421" i="6"/>
  <c r="F422" i="6"/>
  <c r="G422" i="6"/>
  <c r="H422" i="6"/>
  <c r="I422" i="6"/>
  <c r="L422" i="6" s="1"/>
  <c r="F423" i="6"/>
  <c r="G423" i="6"/>
  <c r="H423" i="6"/>
  <c r="I423" i="6"/>
  <c r="F424" i="6"/>
  <c r="G424" i="6"/>
  <c r="H424" i="6"/>
  <c r="I424" i="6"/>
  <c r="L424" i="6" s="1"/>
  <c r="F425" i="6"/>
  <c r="G425" i="6"/>
  <c r="H425" i="6"/>
  <c r="I425" i="6"/>
  <c r="F426" i="6"/>
  <c r="G426" i="6"/>
  <c r="H426" i="6"/>
  <c r="I426" i="6"/>
  <c r="L426" i="6" s="1"/>
  <c r="F427" i="6"/>
  <c r="G427" i="6"/>
  <c r="H427" i="6"/>
  <c r="I427" i="6"/>
  <c r="F428" i="6"/>
  <c r="G428" i="6"/>
  <c r="H428" i="6"/>
  <c r="I428" i="6"/>
  <c r="L428" i="6" s="1"/>
  <c r="F429" i="6"/>
  <c r="G429" i="6"/>
  <c r="H429" i="6"/>
  <c r="I429" i="6"/>
  <c r="F430" i="6"/>
  <c r="G430" i="6"/>
  <c r="H430" i="6"/>
  <c r="I430" i="6"/>
  <c r="L430" i="6" s="1"/>
  <c r="F431" i="6"/>
  <c r="G431" i="6"/>
  <c r="H431" i="6"/>
  <c r="I431" i="6"/>
  <c r="F432" i="6"/>
  <c r="G432" i="6"/>
  <c r="H432" i="6"/>
  <c r="I432" i="6"/>
  <c r="L432" i="6" s="1"/>
  <c r="F433" i="6"/>
  <c r="G433" i="6"/>
  <c r="H433" i="6"/>
  <c r="I433" i="6"/>
  <c r="F434" i="6"/>
  <c r="G434" i="6"/>
  <c r="H434" i="6"/>
  <c r="I434" i="6"/>
  <c r="L434" i="6" s="1"/>
  <c r="F435" i="6"/>
  <c r="G435" i="6"/>
  <c r="H435" i="6"/>
  <c r="I435" i="6"/>
  <c r="F436" i="6"/>
  <c r="G436" i="6"/>
  <c r="H436" i="6"/>
  <c r="I436" i="6"/>
  <c r="L436" i="6" s="1"/>
  <c r="F437" i="6"/>
  <c r="G437" i="6"/>
  <c r="H437" i="6"/>
  <c r="I437" i="6"/>
  <c r="F438" i="6"/>
  <c r="G438" i="6"/>
  <c r="H438" i="6"/>
  <c r="I438" i="6"/>
  <c r="L438" i="6" s="1"/>
  <c r="F439" i="6"/>
  <c r="G439" i="6"/>
  <c r="H439" i="6"/>
  <c r="I439" i="6"/>
  <c r="F440" i="6"/>
  <c r="G440" i="6"/>
  <c r="H440" i="6"/>
  <c r="I440" i="6"/>
  <c r="L440" i="6" s="1"/>
  <c r="F441" i="6"/>
  <c r="G441" i="6"/>
  <c r="H441" i="6"/>
  <c r="I441" i="6"/>
  <c r="F442" i="6"/>
  <c r="G442" i="6"/>
  <c r="H442" i="6"/>
  <c r="I442" i="6"/>
  <c r="L442" i="6" s="1"/>
  <c r="F443" i="6"/>
  <c r="G443" i="6"/>
  <c r="H443" i="6"/>
  <c r="I443" i="6"/>
  <c r="F444" i="6"/>
  <c r="G444" i="6"/>
  <c r="H444" i="6"/>
  <c r="I444" i="6"/>
  <c r="L444" i="6" s="1"/>
  <c r="F445" i="6"/>
  <c r="G445" i="6"/>
  <c r="H445" i="6"/>
  <c r="I445" i="6"/>
  <c r="F446" i="6"/>
  <c r="G446" i="6"/>
  <c r="H446" i="6"/>
  <c r="I446" i="6"/>
  <c r="L446" i="6" s="1"/>
  <c r="F447" i="6"/>
  <c r="G447" i="6"/>
  <c r="H447" i="6"/>
  <c r="I447" i="6"/>
  <c r="F448" i="6"/>
  <c r="G448" i="6"/>
  <c r="H448" i="6"/>
  <c r="I448" i="6"/>
  <c r="L448" i="6" s="1"/>
  <c r="F449" i="6"/>
  <c r="G449" i="6"/>
  <c r="H449" i="6"/>
  <c r="I449" i="6"/>
  <c r="F450" i="6"/>
  <c r="G450" i="6"/>
  <c r="H450" i="6"/>
  <c r="I450" i="6"/>
  <c r="L450" i="6" s="1"/>
  <c r="F451" i="6"/>
  <c r="G451" i="6"/>
  <c r="H451" i="6"/>
  <c r="I451" i="6"/>
  <c r="F452" i="6"/>
  <c r="G452" i="6"/>
  <c r="H452" i="6"/>
  <c r="I452" i="6"/>
  <c r="L452" i="6" s="1"/>
  <c r="F453" i="6"/>
  <c r="G453" i="6"/>
  <c r="H453" i="6"/>
  <c r="I453" i="6"/>
  <c r="F454" i="6"/>
  <c r="G454" i="6"/>
  <c r="H454" i="6"/>
  <c r="I454" i="6"/>
  <c r="L454" i="6" s="1"/>
  <c r="F455" i="6"/>
  <c r="G455" i="6"/>
  <c r="H455" i="6"/>
  <c r="I455" i="6"/>
  <c r="F456" i="6"/>
  <c r="G456" i="6"/>
  <c r="H456" i="6"/>
  <c r="I456" i="6"/>
  <c r="L456" i="6" s="1"/>
  <c r="F457" i="6"/>
  <c r="G457" i="6"/>
  <c r="H457" i="6"/>
  <c r="I457" i="6"/>
  <c r="F458" i="6"/>
  <c r="G458" i="6"/>
  <c r="H458" i="6"/>
  <c r="I458" i="6"/>
  <c r="L458" i="6" s="1"/>
  <c r="F459" i="6"/>
  <c r="G459" i="6"/>
  <c r="H459" i="6"/>
  <c r="I459" i="6"/>
  <c r="F460" i="6"/>
  <c r="G460" i="6"/>
  <c r="H460" i="6"/>
  <c r="I460" i="6"/>
  <c r="L460" i="6" s="1"/>
  <c r="F461" i="6"/>
  <c r="G461" i="6"/>
  <c r="H461" i="6"/>
  <c r="I461" i="6"/>
  <c r="F462" i="6"/>
  <c r="G462" i="6"/>
  <c r="H462" i="6"/>
  <c r="I462" i="6"/>
  <c r="L462" i="6" s="1"/>
  <c r="F463" i="6"/>
  <c r="G463" i="6"/>
  <c r="H463" i="6"/>
  <c r="I463" i="6"/>
  <c r="F464" i="6"/>
  <c r="G464" i="6"/>
  <c r="H464" i="6"/>
  <c r="I464" i="6"/>
  <c r="L464" i="6" s="1"/>
  <c r="F465" i="6"/>
  <c r="G465" i="6"/>
  <c r="H465" i="6"/>
  <c r="I465" i="6"/>
  <c r="F466" i="6"/>
  <c r="G466" i="6"/>
  <c r="H466" i="6"/>
  <c r="I466" i="6"/>
  <c r="L466" i="6" s="1"/>
  <c r="F467" i="6"/>
  <c r="G467" i="6"/>
  <c r="H467" i="6"/>
  <c r="I467" i="6"/>
  <c r="F468" i="6"/>
  <c r="G468" i="6"/>
  <c r="H468" i="6"/>
  <c r="I468" i="6"/>
  <c r="L468" i="6" s="1"/>
  <c r="F469" i="6"/>
  <c r="G469" i="6"/>
  <c r="H469" i="6"/>
  <c r="I469" i="6"/>
  <c r="F470" i="6"/>
  <c r="G470" i="6"/>
  <c r="H470" i="6"/>
  <c r="I470" i="6"/>
  <c r="L470" i="6" s="1"/>
  <c r="F471" i="6"/>
  <c r="G471" i="6"/>
  <c r="H471" i="6"/>
  <c r="I471" i="6"/>
  <c r="F472" i="6"/>
  <c r="G472" i="6"/>
  <c r="H472" i="6"/>
  <c r="I472" i="6"/>
  <c r="L472" i="6" s="1"/>
  <c r="F473" i="6"/>
  <c r="G473" i="6"/>
  <c r="H473" i="6"/>
  <c r="I473" i="6"/>
  <c r="F474" i="6"/>
  <c r="G474" i="6"/>
  <c r="H474" i="6"/>
  <c r="I474" i="6"/>
  <c r="L474" i="6" s="1"/>
  <c r="F475" i="6"/>
  <c r="G475" i="6"/>
  <c r="H475" i="6"/>
  <c r="I475" i="6"/>
  <c r="F476" i="6"/>
  <c r="G476" i="6"/>
  <c r="H476" i="6"/>
  <c r="I476" i="6"/>
  <c r="L476" i="6" s="1"/>
  <c r="F477" i="6"/>
  <c r="G477" i="6"/>
  <c r="H477" i="6"/>
  <c r="I477" i="6"/>
  <c r="F478" i="6"/>
  <c r="G478" i="6"/>
  <c r="H478" i="6"/>
  <c r="I478" i="6"/>
  <c r="L478" i="6" s="1"/>
  <c r="F479" i="6"/>
  <c r="G479" i="6"/>
  <c r="H479" i="6"/>
  <c r="I479" i="6"/>
  <c r="F480" i="6"/>
  <c r="G480" i="6"/>
  <c r="H480" i="6"/>
  <c r="I480" i="6"/>
  <c r="L480" i="6" s="1"/>
  <c r="F481" i="6"/>
  <c r="G481" i="6"/>
  <c r="H481" i="6"/>
  <c r="I481" i="6"/>
  <c r="F482" i="6"/>
  <c r="G482" i="6"/>
  <c r="H482" i="6"/>
  <c r="I482" i="6"/>
  <c r="L482" i="6" s="1"/>
  <c r="F483" i="6"/>
  <c r="G483" i="6"/>
  <c r="H483" i="6"/>
  <c r="I483" i="6"/>
  <c r="F484" i="6"/>
  <c r="G484" i="6"/>
  <c r="H484" i="6"/>
  <c r="I484" i="6"/>
  <c r="L484" i="6" s="1"/>
  <c r="F485" i="6"/>
  <c r="G485" i="6"/>
  <c r="H485" i="6"/>
  <c r="I485" i="6"/>
  <c r="F486" i="6"/>
  <c r="G486" i="6"/>
  <c r="H486" i="6"/>
  <c r="I486" i="6"/>
  <c r="L486" i="6" s="1"/>
  <c r="F487" i="6"/>
  <c r="G487" i="6"/>
  <c r="H487" i="6"/>
  <c r="I487" i="6"/>
  <c r="F488" i="6"/>
  <c r="G488" i="6"/>
  <c r="H488" i="6"/>
  <c r="I488" i="6"/>
  <c r="L488" i="6" s="1"/>
  <c r="F489" i="6"/>
  <c r="G489" i="6"/>
  <c r="H489" i="6"/>
  <c r="I489" i="6"/>
  <c r="F490" i="6"/>
  <c r="G490" i="6"/>
  <c r="H490" i="6"/>
  <c r="I490" i="6"/>
  <c r="L490" i="6" s="1"/>
  <c r="F491" i="6"/>
  <c r="G491" i="6"/>
  <c r="H491" i="6"/>
  <c r="I491" i="6"/>
  <c r="F492" i="6"/>
  <c r="G492" i="6"/>
  <c r="H492" i="6"/>
  <c r="I492" i="6"/>
  <c r="L492" i="6" s="1"/>
  <c r="F493" i="6"/>
  <c r="G493" i="6"/>
  <c r="H493" i="6"/>
  <c r="I493" i="6"/>
  <c r="F494" i="6"/>
  <c r="G494" i="6"/>
  <c r="H494" i="6"/>
  <c r="I494" i="6"/>
  <c r="L494" i="6" s="1"/>
  <c r="F495" i="6"/>
  <c r="G495" i="6"/>
  <c r="H495" i="6"/>
  <c r="I495" i="6"/>
  <c r="F496" i="6"/>
  <c r="G496" i="6"/>
  <c r="H496" i="6"/>
  <c r="I496" i="6"/>
  <c r="L496" i="6" s="1"/>
  <c r="F497" i="6"/>
  <c r="G497" i="6"/>
  <c r="H497" i="6"/>
  <c r="I497" i="6"/>
  <c r="F498" i="6"/>
  <c r="G498" i="6"/>
  <c r="H498" i="6"/>
  <c r="I498" i="6"/>
  <c r="L498" i="6" s="1"/>
  <c r="F499" i="6"/>
  <c r="G499" i="6"/>
  <c r="H499" i="6"/>
  <c r="I499" i="6"/>
  <c r="F500" i="6"/>
  <c r="G500" i="6"/>
  <c r="H500" i="6"/>
  <c r="I500" i="6"/>
  <c r="L500" i="6" s="1"/>
  <c r="F501" i="6"/>
  <c r="G501" i="6"/>
  <c r="H501" i="6"/>
  <c r="I501" i="6"/>
  <c r="F502" i="6"/>
  <c r="G502" i="6"/>
  <c r="H502" i="6"/>
  <c r="I502" i="6"/>
  <c r="L502" i="6" s="1"/>
  <c r="F503" i="6"/>
  <c r="G503" i="6"/>
  <c r="H503" i="6"/>
  <c r="I503" i="6"/>
  <c r="F504" i="6"/>
  <c r="G504" i="6"/>
  <c r="H504" i="6"/>
  <c r="I504" i="6"/>
  <c r="L504" i="6" s="1"/>
  <c r="F505" i="6"/>
  <c r="G505" i="6"/>
  <c r="H505" i="6"/>
  <c r="I505" i="6"/>
  <c r="F506" i="6"/>
  <c r="G506" i="6"/>
  <c r="H506" i="6"/>
  <c r="I506" i="6"/>
  <c r="L506" i="6" s="1"/>
  <c r="F507" i="6"/>
  <c r="G507" i="6"/>
  <c r="H507" i="6"/>
  <c r="I507" i="6"/>
  <c r="F508" i="6"/>
  <c r="G508" i="6"/>
  <c r="H508" i="6"/>
  <c r="I508" i="6"/>
  <c r="L508" i="6" s="1"/>
  <c r="F509" i="6"/>
  <c r="G509" i="6"/>
  <c r="H509" i="6"/>
  <c r="I509" i="6"/>
  <c r="F510" i="6"/>
  <c r="G510" i="6"/>
  <c r="H510" i="6"/>
  <c r="I510" i="6"/>
  <c r="L510" i="6" s="1"/>
  <c r="F511" i="6"/>
  <c r="G511" i="6"/>
  <c r="H511" i="6"/>
  <c r="I511" i="6"/>
  <c r="F512" i="6"/>
  <c r="G512" i="6"/>
  <c r="H512" i="6"/>
  <c r="I512" i="6"/>
  <c r="L512" i="6" s="1"/>
  <c r="F513" i="6"/>
  <c r="G513" i="6"/>
  <c r="H513" i="6"/>
  <c r="I513" i="6"/>
  <c r="F514" i="6"/>
  <c r="G514" i="6"/>
  <c r="H514" i="6"/>
  <c r="I514" i="6"/>
  <c r="L514" i="6" s="1"/>
  <c r="F515" i="6"/>
  <c r="G515" i="6"/>
  <c r="H515" i="6"/>
  <c r="I515" i="6"/>
  <c r="F516" i="6"/>
  <c r="G516" i="6"/>
  <c r="H516" i="6"/>
  <c r="I516" i="6"/>
  <c r="L516" i="6" s="1"/>
  <c r="F517" i="6"/>
  <c r="G517" i="6"/>
  <c r="H517" i="6"/>
  <c r="I517" i="6"/>
  <c r="F518" i="6"/>
  <c r="G518" i="6"/>
  <c r="H518" i="6"/>
  <c r="I518" i="6"/>
  <c r="L518" i="6" s="1"/>
  <c r="F519" i="6"/>
  <c r="G519" i="6"/>
  <c r="H519" i="6"/>
  <c r="I519" i="6"/>
  <c r="F520" i="6"/>
  <c r="G520" i="6"/>
  <c r="H520" i="6"/>
  <c r="I520" i="6"/>
  <c r="L520" i="6" s="1"/>
  <c r="F521" i="6"/>
  <c r="G521" i="6"/>
  <c r="H521" i="6"/>
  <c r="I521" i="6"/>
  <c r="F522" i="6"/>
  <c r="G522" i="6"/>
  <c r="H522" i="6"/>
  <c r="I522" i="6"/>
  <c r="L522" i="6" s="1"/>
  <c r="F523" i="6"/>
  <c r="G523" i="6"/>
  <c r="H523" i="6"/>
  <c r="I523" i="6"/>
  <c r="F524" i="6"/>
  <c r="G524" i="6"/>
  <c r="H524" i="6"/>
  <c r="I524" i="6"/>
  <c r="L524" i="6" s="1"/>
  <c r="F525" i="6"/>
  <c r="G525" i="6"/>
  <c r="H525" i="6"/>
  <c r="I525" i="6"/>
  <c r="F526" i="6"/>
  <c r="G526" i="6"/>
  <c r="H526" i="6"/>
  <c r="I526" i="6"/>
  <c r="L526" i="6" s="1"/>
  <c r="F527" i="6"/>
  <c r="G527" i="6"/>
  <c r="H527" i="6"/>
  <c r="I527" i="6"/>
  <c r="F528" i="6"/>
  <c r="G528" i="6"/>
  <c r="H528" i="6"/>
  <c r="I528" i="6"/>
  <c r="L528" i="6" s="1"/>
  <c r="F529" i="6"/>
  <c r="G529" i="6"/>
  <c r="H529" i="6"/>
  <c r="I529" i="6"/>
  <c r="F530" i="6"/>
  <c r="G530" i="6"/>
  <c r="H530" i="6"/>
  <c r="I530" i="6"/>
  <c r="L530" i="6" s="1"/>
  <c r="F531" i="6"/>
  <c r="G531" i="6"/>
  <c r="H531" i="6"/>
  <c r="I531" i="6"/>
  <c r="F532" i="6"/>
  <c r="G532" i="6"/>
  <c r="H532" i="6"/>
  <c r="I532" i="6"/>
  <c r="L532" i="6" s="1"/>
  <c r="F533" i="6"/>
  <c r="G533" i="6"/>
  <c r="H533" i="6"/>
  <c r="I533" i="6"/>
  <c r="F534" i="6"/>
  <c r="G534" i="6"/>
  <c r="H534" i="6"/>
  <c r="I534" i="6"/>
  <c r="L534" i="6" s="1"/>
  <c r="F535" i="6"/>
  <c r="G535" i="6"/>
  <c r="H535" i="6"/>
  <c r="I535" i="6"/>
  <c r="F536" i="6"/>
  <c r="G536" i="6"/>
  <c r="H536" i="6"/>
  <c r="I536" i="6"/>
  <c r="L536" i="6" s="1"/>
  <c r="F537" i="6"/>
  <c r="G537" i="6"/>
  <c r="H537" i="6"/>
  <c r="I537" i="6"/>
  <c r="F538" i="6"/>
  <c r="G538" i="6"/>
  <c r="H538" i="6"/>
  <c r="I538" i="6"/>
  <c r="L538" i="6" s="1"/>
  <c r="F539" i="6"/>
  <c r="G539" i="6"/>
  <c r="H539" i="6"/>
  <c r="I539" i="6"/>
  <c r="F540" i="6"/>
  <c r="G540" i="6"/>
  <c r="H540" i="6"/>
  <c r="I540" i="6"/>
  <c r="L540" i="6" s="1"/>
  <c r="F541" i="6"/>
  <c r="G541" i="6"/>
  <c r="H541" i="6"/>
  <c r="I541" i="6"/>
  <c r="F542" i="6"/>
  <c r="G542" i="6"/>
  <c r="H542" i="6"/>
  <c r="I542" i="6"/>
  <c r="L542" i="6" s="1"/>
  <c r="F543" i="6"/>
  <c r="G543" i="6"/>
  <c r="H543" i="6"/>
  <c r="I543" i="6"/>
  <c r="F544" i="6"/>
  <c r="G544" i="6"/>
  <c r="H544" i="6"/>
  <c r="I544" i="6"/>
  <c r="L544" i="6" s="1"/>
  <c r="F545" i="6"/>
  <c r="G545" i="6"/>
  <c r="H545" i="6"/>
  <c r="I545" i="6"/>
  <c r="F546" i="6"/>
  <c r="G546" i="6"/>
  <c r="H546" i="6"/>
  <c r="I546" i="6"/>
  <c r="L546" i="6" s="1"/>
  <c r="F547" i="6"/>
  <c r="G547" i="6"/>
  <c r="H547" i="6"/>
  <c r="I547" i="6"/>
  <c r="F548" i="6"/>
  <c r="G548" i="6"/>
  <c r="H548" i="6"/>
  <c r="I548" i="6"/>
  <c r="L548" i="6" s="1"/>
  <c r="F549" i="6"/>
  <c r="G549" i="6"/>
  <c r="H549" i="6"/>
  <c r="I549" i="6"/>
  <c r="F550" i="6"/>
  <c r="G550" i="6"/>
  <c r="H550" i="6"/>
  <c r="I550" i="6"/>
  <c r="L550" i="6" s="1"/>
  <c r="F551" i="6"/>
  <c r="G551" i="6"/>
  <c r="H551" i="6"/>
  <c r="I551" i="6"/>
  <c r="F552" i="6"/>
  <c r="G552" i="6"/>
  <c r="H552" i="6"/>
  <c r="I552" i="6"/>
  <c r="L552" i="6" s="1"/>
  <c r="F553" i="6"/>
  <c r="G553" i="6"/>
  <c r="H553" i="6"/>
  <c r="I553" i="6"/>
  <c r="F554" i="6"/>
  <c r="G554" i="6"/>
  <c r="H554" i="6"/>
  <c r="I554" i="6"/>
  <c r="L554" i="6" s="1"/>
  <c r="F555" i="6"/>
  <c r="G555" i="6"/>
  <c r="H555" i="6"/>
  <c r="I555" i="6"/>
  <c r="F556" i="6"/>
  <c r="G556" i="6"/>
  <c r="H556" i="6"/>
  <c r="I556" i="6"/>
  <c r="L556" i="6" s="1"/>
  <c r="F557" i="6"/>
  <c r="G557" i="6"/>
  <c r="H557" i="6"/>
  <c r="I557" i="6"/>
  <c r="F558" i="6"/>
  <c r="G558" i="6"/>
  <c r="H558" i="6"/>
  <c r="I558" i="6"/>
  <c r="L558" i="6" s="1"/>
  <c r="F559" i="6"/>
  <c r="G559" i="6"/>
  <c r="H559" i="6"/>
  <c r="I559" i="6"/>
  <c r="F560" i="6"/>
  <c r="G560" i="6"/>
  <c r="H560" i="6"/>
  <c r="I560" i="6"/>
  <c r="L560" i="6" s="1"/>
  <c r="F561" i="6"/>
  <c r="G561" i="6"/>
  <c r="H561" i="6"/>
  <c r="I561" i="6"/>
  <c r="F562" i="6"/>
  <c r="G562" i="6"/>
  <c r="H562" i="6"/>
  <c r="I562" i="6"/>
  <c r="L562" i="6" s="1"/>
  <c r="F563" i="6"/>
  <c r="G563" i="6"/>
  <c r="H563" i="6"/>
  <c r="I563" i="6"/>
  <c r="F564" i="6"/>
  <c r="G564" i="6"/>
  <c r="H564" i="6"/>
  <c r="I564" i="6"/>
  <c r="L564" i="6" s="1"/>
  <c r="F565" i="6"/>
  <c r="G565" i="6"/>
  <c r="H565" i="6"/>
  <c r="I565" i="6"/>
  <c r="F566" i="6"/>
  <c r="G566" i="6"/>
  <c r="H566" i="6"/>
  <c r="I566" i="6"/>
  <c r="L566" i="6" s="1"/>
  <c r="F567" i="6"/>
  <c r="G567" i="6"/>
  <c r="H567" i="6"/>
  <c r="I567" i="6"/>
  <c r="F568" i="6"/>
  <c r="G568" i="6"/>
  <c r="H568" i="6"/>
  <c r="I568" i="6"/>
  <c r="L568" i="6" s="1"/>
  <c r="F569" i="6"/>
  <c r="G569" i="6"/>
  <c r="H569" i="6"/>
  <c r="I569" i="6"/>
  <c r="F570" i="6"/>
  <c r="G570" i="6"/>
  <c r="H570" i="6"/>
  <c r="I570" i="6"/>
  <c r="L570" i="6" s="1"/>
  <c r="F571" i="6"/>
  <c r="G571" i="6"/>
  <c r="H571" i="6"/>
  <c r="I571" i="6"/>
  <c r="F572" i="6"/>
  <c r="G572" i="6"/>
  <c r="H572" i="6"/>
  <c r="I572" i="6"/>
  <c r="L572" i="6" s="1"/>
  <c r="F573" i="6"/>
  <c r="G573" i="6"/>
  <c r="H573" i="6"/>
  <c r="I573" i="6"/>
  <c r="F574" i="6"/>
  <c r="G574" i="6"/>
  <c r="H574" i="6"/>
  <c r="I574" i="6"/>
  <c r="L574" i="6" s="1"/>
  <c r="F575" i="6"/>
  <c r="G575" i="6"/>
  <c r="H575" i="6"/>
  <c r="I575" i="6"/>
  <c r="F576" i="6"/>
  <c r="G576" i="6"/>
  <c r="H576" i="6"/>
  <c r="I576" i="6"/>
  <c r="F577" i="6"/>
  <c r="G577" i="6"/>
  <c r="H577" i="6"/>
  <c r="I577" i="6"/>
  <c r="F578" i="6"/>
  <c r="G578" i="6"/>
  <c r="H578" i="6"/>
  <c r="I578" i="6"/>
  <c r="L578" i="6" s="1"/>
  <c r="F579" i="6"/>
  <c r="G579" i="6"/>
  <c r="H579" i="6"/>
  <c r="I579" i="6"/>
  <c r="F580" i="6"/>
  <c r="G580" i="6"/>
  <c r="H580" i="6"/>
  <c r="I580" i="6"/>
  <c r="L580" i="6" s="1"/>
  <c r="F581" i="6"/>
  <c r="G581" i="6"/>
  <c r="H581" i="6"/>
  <c r="I581" i="6"/>
  <c r="F582" i="6"/>
  <c r="G582" i="6"/>
  <c r="H582" i="6"/>
  <c r="I582" i="6"/>
  <c r="L582" i="6" s="1"/>
  <c r="F583" i="6"/>
  <c r="G583" i="6"/>
  <c r="H583" i="6"/>
  <c r="I583" i="6"/>
  <c r="F584" i="6"/>
  <c r="G584" i="6"/>
  <c r="H584" i="6"/>
  <c r="I584" i="6"/>
  <c r="L584" i="6" s="1"/>
  <c r="F585" i="6"/>
  <c r="G585" i="6"/>
  <c r="H585" i="6"/>
  <c r="I585" i="6"/>
  <c r="F586" i="6"/>
  <c r="G586" i="6"/>
  <c r="H586" i="6"/>
  <c r="I586" i="6"/>
  <c r="L586" i="6" s="1"/>
  <c r="F587" i="6"/>
  <c r="G587" i="6"/>
  <c r="H587" i="6"/>
  <c r="I587" i="6"/>
  <c r="F588" i="6"/>
  <c r="G588" i="6"/>
  <c r="H588" i="6"/>
  <c r="I588" i="6"/>
  <c r="L588" i="6" s="1"/>
  <c r="F589" i="6"/>
  <c r="G589" i="6"/>
  <c r="H589" i="6"/>
  <c r="I589" i="6"/>
  <c r="F590" i="6"/>
  <c r="G590" i="6"/>
  <c r="H590" i="6"/>
  <c r="I590" i="6"/>
  <c r="L590" i="6" s="1"/>
  <c r="F591" i="6"/>
  <c r="G591" i="6"/>
  <c r="H591" i="6"/>
  <c r="I591" i="6"/>
  <c r="F592" i="6"/>
  <c r="G592" i="6"/>
  <c r="H592" i="6"/>
  <c r="I592" i="6"/>
  <c r="L592" i="6" s="1"/>
  <c r="F593" i="6"/>
  <c r="G593" i="6"/>
  <c r="H593" i="6"/>
  <c r="I593" i="6"/>
  <c r="F594" i="6"/>
  <c r="G594" i="6"/>
  <c r="H594" i="6"/>
  <c r="I594" i="6"/>
  <c r="L594" i="6" s="1"/>
  <c r="F595" i="6"/>
  <c r="G595" i="6"/>
  <c r="H595" i="6"/>
  <c r="I595" i="6"/>
  <c r="F596" i="6"/>
  <c r="G596" i="6"/>
  <c r="H596" i="6"/>
  <c r="I596" i="6"/>
  <c r="L596" i="6" s="1"/>
  <c r="F597" i="6"/>
  <c r="G597" i="6"/>
  <c r="H597" i="6"/>
  <c r="I597" i="6"/>
  <c r="F598" i="6"/>
  <c r="G598" i="6"/>
  <c r="H598" i="6"/>
  <c r="I598" i="6"/>
  <c r="L598" i="6" s="1"/>
  <c r="F599" i="6"/>
  <c r="G599" i="6"/>
  <c r="H599" i="6"/>
  <c r="I599" i="6"/>
  <c r="F600" i="6"/>
  <c r="G600" i="6"/>
  <c r="H600" i="6"/>
  <c r="I600" i="6"/>
  <c r="L600" i="6" s="1"/>
  <c r="F601" i="6"/>
  <c r="G601" i="6"/>
  <c r="H601" i="6"/>
  <c r="I601" i="6"/>
  <c r="F602" i="6"/>
  <c r="G602" i="6"/>
  <c r="H602" i="6"/>
  <c r="I602" i="6"/>
  <c r="L602" i="6" s="1"/>
  <c r="F603" i="6"/>
  <c r="G603" i="6"/>
  <c r="H603" i="6"/>
  <c r="I603" i="6"/>
  <c r="F604" i="6"/>
  <c r="G604" i="6"/>
  <c r="H604" i="6"/>
  <c r="I604" i="6"/>
  <c r="L604" i="6" s="1"/>
  <c r="F605" i="6"/>
  <c r="G605" i="6"/>
  <c r="H605" i="6"/>
  <c r="I605" i="6"/>
  <c r="F606" i="6"/>
  <c r="G606" i="6"/>
  <c r="H606" i="6"/>
  <c r="I606" i="6"/>
  <c r="L606" i="6" s="1"/>
  <c r="F607" i="6"/>
  <c r="G607" i="6"/>
  <c r="H607" i="6"/>
  <c r="I607" i="6"/>
  <c r="F608" i="6"/>
  <c r="G608" i="6"/>
  <c r="H608" i="6"/>
  <c r="I608" i="6"/>
  <c r="L608" i="6" s="1"/>
  <c r="F609" i="6"/>
  <c r="G609" i="6"/>
  <c r="H609" i="6"/>
  <c r="I609" i="6"/>
  <c r="F610" i="6"/>
  <c r="G610" i="6"/>
  <c r="H610" i="6"/>
  <c r="I610" i="6"/>
  <c r="L610" i="6" s="1"/>
  <c r="F611" i="6"/>
  <c r="G611" i="6"/>
  <c r="H611" i="6"/>
  <c r="I611" i="6"/>
  <c r="F612" i="6"/>
  <c r="G612" i="6"/>
  <c r="H612" i="6"/>
  <c r="I612" i="6"/>
  <c r="L612" i="6" s="1"/>
  <c r="F613" i="6"/>
  <c r="G613" i="6"/>
  <c r="H613" i="6"/>
  <c r="I613" i="6"/>
  <c r="F614" i="6"/>
  <c r="G614" i="6"/>
  <c r="H614" i="6"/>
  <c r="I614" i="6"/>
  <c r="L614" i="6" s="1"/>
  <c r="F615" i="6"/>
  <c r="G615" i="6"/>
  <c r="H615" i="6"/>
  <c r="I615" i="6"/>
  <c r="F616" i="6"/>
  <c r="G616" i="6"/>
  <c r="H616" i="6"/>
  <c r="I616" i="6"/>
  <c r="L616" i="6" s="1"/>
  <c r="F617" i="6"/>
  <c r="G617" i="6"/>
  <c r="H617" i="6"/>
  <c r="I617" i="6"/>
  <c r="F618" i="6"/>
  <c r="G618" i="6"/>
  <c r="H618" i="6"/>
  <c r="I618" i="6"/>
  <c r="L618" i="6" s="1"/>
  <c r="F619" i="6"/>
  <c r="G619" i="6"/>
  <c r="H619" i="6"/>
  <c r="I619" i="6"/>
  <c r="F620" i="6"/>
  <c r="G620" i="6"/>
  <c r="H620" i="6"/>
  <c r="I620" i="6"/>
  <c r="L620" i="6" s="1"/>
  <c r="F621" i="6"/>
  <c r="G621" i="6"/>
  <c r="H621" i="6"/>
  <c r="I621" i="6"/>
  <c r="F622" i="6"/>
  <c r="G622" i="6"/>
  <c r="H622" i="6"/>
  <c r="I622" i="6"/>
  <c r="L622" i="6" s="1"/>
  <c r="F623" i="6"/>
  <c r="G623" i="6"/>
  <c r="H623" i="6"/>
  <c r="I623" i="6"/>
  <c r="F624" i="6"/>
  <c r="G624" i="6"/>
  <c r="H624" i="6"/>
  <c r="I624" i="6"/>
  <c r="L624" i="6" s="1"/>
  <c r="F625" i="6"/>
  <c r="G625" i="6"/>
  <c r="H625" i="6"/>
  <c r="I625" i="6"/>
  <c r="F626" i="6"/>
  <c r="G626" i="6"/>
  <c r="H626" i="6"/>
  <c r="I626" i="6"/>
  <c r="L626" i="6" s="1"/>
  <c r="F627" i="6"/>
  <c r="G627" i="6"/>
  <c r="H627" i="6"/>
  <c r="I627" i="6"/>
  <c r="F628" i="6"/>
  <c r="G628" i="6"/>
  <c r="H628" i="6"/>
  <c r="I628" i="6"/>
  <c r="L628" i="6" s="1"/>
  <c r="F629" i="6"/>
  <c r="G629" i="6"/>
  <c r="H629" i="6"/>
  <c r="I629" i="6"/>
  <c r="F630" i="6"/>
  <c r="G630" i="6"/>
  <c r="H630" i="6"/>
  <c r="I630" i="6"/>
  <c r="L630" i="6" s="1"/>
  <c r="F631" i="6"/>
  <c r="G631" i="6"/>
  <c r="H631" i="6"/>
  <c r="I631" i="6"/>
  <c r="F632" i="6"/>
  <c r="G632" i="6"/>
  <c r="H632" i="6"/>
  <c r="I632" i="6"/>
  <c r="L632" i="6" s="1"/>
  <c r="F633" i="6"/>
  <c r="G633" i="6"/>
  <c r="H633" i="6"/>
  <c r="I633" i="6"/>
  <c r="F634" i="6"/>
  <c r="G634" i="6"/>
  <c r="H634" i="6"/>
  <c r="I634" i="6"/>
  <c r="L634" i="6" s="1"/>
  <c r="F635" i="6"/>
  <c r="G635" i="6"/>
  <c r="H635" i="6"/>
  <c r="I635" i="6"/>
  <c r="F636" i="6"/>
  <c r="G636" i="6"/>
  <c r="H636" i="6"/>
  <c r="I636" i="6"/>
  <c r="L636" i="6" s="1"/>
  <c r="F637" i="6"/>
  <c r="G637" i="6"/>
  <c r="H637" i="6"/>
  <c r="I637" i="6"/>
  <c r="F638" i="6"/>
  <c r="G638" i="6"/>
  <c r="H638" i="6"/>
  <c r="I638" i="6"/>
  <c r="L638" i="6" s="1"/>
  <c r="F639" i="6"/>
  <c r="G639" i="6"/>
  <c r="H639" i="6"/>
  <c r="I639" i="6"/>
  <c r="F640" i="6"/>
  <c r="G640" i="6"/>
  <c r="H640" i="6"/>
  <c r="I640" i="6"/>
  <c r="L640" i="6" s="1"/>
  <c r="F641" i="6"/>
  <c r="G641" i="6"/>
  <c r="H641" i="6"/>
  <c r="I641" i="6"/>
  <c r="F642" i="6"/>
  <c r="G642" i="6"/>
  <c r="H642" i="6"/>
  <c r="I642" i="6"/>
  <c r="L642" i="6" s="1"/>
  <c r="F643" i="6"/>
  <c r="G643" i="6"/>
  <c r="H643" i="6"/>
  <c r="I643" i="6"/>
  <c r="F644" i="6"/>
  <c r="G644" i="6"/>
  <c r="H644" i="6"/>
  <c r="I644" i="6"/>
  <c r="L644" i="6" s="1"/>
  <c r="F645" i="6"/>
  <c r="G645" i="6"/>
  <c r="H645" i="6"/>
  <c r="I645" i="6"/>
  <c r="F646" i="6"/>
  <c r="G646" i="6"/>
  <c r="H646" i="6"/>
  <c r="I646" i="6"/>
  <c r="L646" i="6" s="1"/>
  <c r="F647" i="6"/>
  <c r="G647" i="6"/>
  <c r="H647" i="6"/>
  <c r="I647" i="6"/>
  <c r="F648" i="6"/>
  <c r="G648" i="6"/>
  <c r="H648" i="6"/>
  <c r="I648" i="6"/>
  <c r="L648" i="6" s="1"/>
  <c r="F649" i="6"/>
  <c r="G649" i="6"/>
  <c r="H649" i="6"/>
  <c r="I649" i="6"/>
  <c r="F650" i="6"/>
  <c r="G650" i="6"/>
  <c r="H650" i="6"/>
  <c r="I650" i="6"/>
  <c r="L650" i="6" s="1"/>
  <c r="F651" i="6"/>
  <c r="G651" i="6"/>
  <c r="H651" i="6"/>
  <c r="I651" i="6"/>
  <c r="F652" i="6"/>
  <c r="G652" i="6"/>
  <c r="H652" i="6"/>
  <c r="I652" i="6"/>
  <c r="L652" i="6" s="1"/>
  <c r="F653" i="6"/>
  <c r="G653" i="6"/>
  <c r="H653" i="6"/>
  <c r="I653" i="6"/>
  <c r="F654" i="6"/>
  <c r="G654" i="6"/>
  <c r="H654" i="6"/>
  <c r="I654" i="6"/>
  <c r="L654" i="6" s="1"/>
  <c r="F655" i="6"/>
  <c r="G655" i="6"/>
  <c r="H655" i="6"/>
  <c r="I655" i="6"/>
  <c r="F656" i="6"/>
  <c r="G656" i="6"/>
  <c r="H656" i="6"/>
  <c r="I656" i="6"/>
  <c r="L656" i="6" s="1"/>
  <c r="F657" i="6"/>
  <c r="G657" i="6"/>
  <c r="H657" i="6"/>
  <c r="I657" i="6"/>
  <c r="F658" i="6"/>
  <c r="G658" i="6"/>
  <c r="H658" i="6"/>
  <c r="I658" i="6"/>
  <c r="L658" i="6" s="1"/>
  <c r="F659" i="6"/>
  <c r="G659" i="6"/>
  <c r="H659" i="6"/>
  <c r="I659" i="6"/>
  <c r="F660" i="6"/>
  <c r="G660" i="6"/>
  <c r="H660" i="6"/>
  <c r="I660" i="6"/>
  <c r="L660" i="6" s="1"/>
  <c r="F661" i="6"/>
  <c r="G661" i="6"/>
  <c r="H661" i="6"/>
  <c r="I661" i="6"/>
  <c r="F662" i="6"/>
  <c r="G662" i="6"/>
  <c r="H662" i="6"/>
  <c r="I662" i="6"/>
  <c r="L662" i="6" s="1"/>
  <c r="F663" i="6"/>
  <c r="G663" i="6"/>
  <c r="H663" i="6"/>
  <c r="I663" i="6"/>
  <c r="F664" i="6"/>
  <c r="G664" i="6"/>
  <c r="H664" i="6"/>
  <c r="I664" i="6"/>
  <c r="L664" i="6" s="1"/>
  <c r="F665" i="6"/>
  <c r="G665" i="6"/>
  <c r="H665" i="6"/>
  <c r="I665" i="6"/>
  <c r="F666" i="6"/>
  <c r="G666" i="6"/>
  <c r="H666" i="6"/>
  <c r="I666" i="6"/>
  <c r="L666" i="6" s="1"/>
  <c r="F667" i="6"/>
  <c r="G667" i="6"/>
  <c r="H667" i="6"/>
  <c r="I667" i="6"/>
  <c r="F668" i="6"/>
  <c r="G668" i="6"/>
  <c r="H668" i="6"/>
  <c r="I668" i="6"/>
  <c r="L668" i="6" s="1"/>
  <c r="F669" i="6"/>
  <c r="G669" i="6"/>
  <c r="H669" i="6"/>
  <c r="I669" i="6"/>
  <c r="F670" i="6"/>
  <c r="G670" i="6"/>
  <c r="H670" i="6"/>
  <c r="I670" i="6"/>
  <c r="L670" i="6" s="1"/>
  <c r="F671" i="6"/>
  <c r="G671" i="6"/>
  <c r="H671" i="6"/>
  <c r="I671" i="6"/>
  <c r="F672" i="6"/>
  <c r="G672" i="6"/>
  <c r="H672" i="6"/>
  <c r="I672" i="6"/>
  <c r="L672" i="6" s="1"/>
  <c r="F673" i="6"/>
  <c r="G673" i="6"/>
  <c r="H673" i="6"/>
  <c r="I673" i="6"/>
  <c r="F674" i="6"/>
  <c r="G674" i="6"/>
  <c r="H674" i="6"/>
  <c r="I674" i="6"/>
  <c r="L674" i="6" s="1"/>
  <c r="F675" i="6"/>
  <c r="G675" i="6"/>
  <c r="H675" i="6"/>
  <c r="I675" i="6"/>
  <c r="F676" i="6"/>
  <c r="G676" i="6"/>
  <c r="H676" i="6"/>
  <c r="I676" i="6"/>
  <c r="L676" i="6" s="1"/>
  <c r="F677" i="6"/>
  <c r="G677" i="6"/>
  <c r="H677" i="6"/>
  <c r="I677" i="6"/>
  <c r="F678" i="6"/>
  <c r="G678" i="6"/>
  <c r="H678" i="6"/>
  <c r="I678" i="6"/>
  <c r="L678" i="6" s="1"/>
  <c r="F679" i="6"/>
  <c r="G679" i="6"/>
  <c r="H679" i="6"/>
  <c r="I679" i="6"/>
  <c r="F680" i="6"/>
  <c r="G680" i="6"/>
  <c r="H680" i="6"/>
  <c r="I680" i="6"/>
  <c r="L680" i="6" s="1"/>
  <c r="F681" i="6"/>
  <c r="G681" i="6"/>
  <c r="H681" i="6"/>
  <c r="I681" i="6"/>
  <c r="F682" i="6"/>
  <c r="G682" i="6"/>
  <c r="H682" i="6"/>
  <c r="I682" i="6"/>
  <c r="L682" i="6" s="1"/>
  <c r="F683" i="6"/>
  <c r="G683" i="6"/>
  <c r="H683" i="6"/>
  <c r="I683" i="6"/>
  <c r="F684" i="6"/>
  <c r="G684" i="6"/>
  <c r="H684" i="6"/>
  <c r="I684" i="6"/>
  <c r="L684" i="6" s="1"/>
  <c r="F685" i="6"/>
  <c r="G685" i="6"/>
  <c r="H685" i="6"/>
  <c r="I685" i="6"/>
  <c r="F686" i="6"/>
  <c r="G686" i="6"/>
  <c r="H686" i="6"/>
  <c r="I686" i="6"/>
  <c r="L686" i="6" s="1"/>
  <c r="F687" i="6"/>
  <c r="G687" i="6"/>
  <c r="H687" i="6"/>
  <c r="I687" i="6"/>
  <c r="F688" i="6"/>
  <c r="G688" i="6"/>
  <c r="H688" i="6"/>
  <c r="I688" i="6"/>
  <c r="L688" i="6" s="1"/>
  <c r="F689" i="6"/>
  <c r="G689" i="6"/>
  <c r="H689" i="6"/>
  <c r="I689" i="6"/>
  <c r="F690" i="6"/>
  <c r="G690" i="6"/>
  <c r="H690" i="6"/>
  <c r="I690" i="6"/>
  <c r="L690" i="6" s="1"/>
  <c r="F691" i="6"/>
  <c r="G691" i="6"/>
  <c r="H691" i="6"/>
  <c r="I691" i="6"/>
  <c r="F692" i="6"/>
  <c r="G692" i="6"/>
  <c r="H692" i="6"/>
  <c r="I692" i="6"/>
  <c r="L692" i="6" s="1"/>
  <c r="F693" i="6"/>
  <c r="G693" i="6"/>
  <c r="H693" i="6"/>
  <c r="I693" i="6"/>
  <c r="F694" i="6"/>
  <c r="G694" i="6"/>
  <c r="H694" i="6"/>
  <c r="I694" i="6"/>
  <c r="L694" i="6" s="1"/>
  <c r="F695" i="6"/>
  <c r="G695" i="6"/>
  <c r="H695" i="6"/>
  <c r="I695" i="6"/>
  <c r="F696" i="6"/>
  <c r="G696" i="6"/>
  <c r="H696" i="6"/>
  <c r="I696" i="6"/>
  <c r="L696" i="6" s="1"/>
  <c r="F697" i="6"/>
  <c r="G697" i="6"/>
  <c r="H697" i="6"/>
  <c r="I697" i="6"/>
  <c r="F698" i="6"/>
  <c r="G698" i="6"/>
  <c r="H698" i="6"/>
  <c r="I698" i="6"/>
  <c r="L698" i="6" s="1"/>
  <c r="F699" i="6"/>
  <c r="G699" i="6"/>
  <c r="H699" i="6"/>
  <c r="I699" i="6"/>
  <c r="F700" i="6"/>
  <c r="G700" i="6"/>
  <c r="H700" i="6"/>
  <c r="I700" i="6"/>
  <c r="L700" i="6" s="1"/>
  <c r="F701" i="6"/>
  <c r="G701" i="6"/>
  <c r="H701" i="6"/>
  <c r="I701" i="6"/>
  <c r="F702" i="6"/>
  <c r="G702" i="6"/>
  <c r="H702" i="6"/>
  <c r="I702" i="6"/>
  <c r="L702" i="6" s="1"/>
  <c r="F703" i="6"/>
  <c r="G703" i="6"/>
  <c r="H703" i="6"/>
  <c r="I703" i="6"/>
  <c r="F704" i="6"/>
  <c r="G704" i="6"/>
  <c r="H704" i="6"/>
  <c r="I704" i="6"/>
  <c r="L704" i="6" s="1"/>
  <c r="F705" i="6"/>
  <c r="G705" i="6"/>
  <c r="H705" i="6"/>
  <c r="I705" i="6"/>
  <c r="F706" i="6"/>
  <c r="G706" i="6"/>
  <c r="H706" i="6"/>
  <c r="I706" i="6"/>
  <c r="L706" i="6" s="1"/>
  <c r="F707" i="6"/>
  <c r="G707" i="6"/>
  <c r="H707" i="6"/>
  <c r="I707" i="6"/>
  <c r="F708" i="6"/>
  <c r="G708" i="6"/>
  <c r="H708" i="6"/>
  <c r="I708" i="6"/>
  <c r="L708" i="6" s="1"/>
  <c r="F709" i="6"/>
  <c r="G709" i="6"/>
  <c r="H709" i="6"/>
  <c r="I709" i="6"/>
  <c r="F710" i="6"/>
  <c r="G710" i="6"/>
  <c r="H710" i="6"/>
  <c r="I710" i="6"/>
  <c r="L710" i="6" s="1"/>
  <c r="F711" i="6"/>
  <c r="G711" i="6"/>
  <c r="H711" i="6"/>
  <c r="I711" i="6"/>
  <c r="F712" i="6"/>
  <c r="G712" i="6"/>
  <c r="H712" i="6"/>
  <c r="I712" i="6"/>
  <c r="L712" i="6" s="1"/>
  <c r="F713" i="6"/>
  <c r="G713" i="6"/>
  <c r="H713" i="6"/>
  <c r="I713" i="6"/>
  <c r="F714" i="6"/>
  <c r="G714" i="6"/>
  <c r="H714" i="6"/>
  <c r="I714" i="6"/>
  <c r="L714" i="6" s="1"/>
  <c r="F715" i="6"/>
  <c r="G715" i="6"/>
  <c r="H715" i="6"/>
  <c r="I715" i="6"/>
  <c r="F716" i="6"/>
  <c r="G716" i="6"/>
  <c r="H716" i="6"/>
  <c r="I716" i="6"/>
  <c r="L716" i="6" s="1"/>
  <c r="F717" i="6"/>
  <c r="G717" i="6"/>
  <c r="H717" i="6"/>
  <c r="I717" i="6"/>
  <c r="F718" i="6"/>
  <c r="G718" i="6"/>
  <c r="H718" i="6"/>
  <c r="I718" i="6"/>
  <c r="L718" i="6" s="1"/>
  <c r="F719" i="6"/>
  <c r="G719" i="6"/>
  <c r="H719" i="6"/>
  <c r="I719" i="6"/>
  <c r="F720" i="6"/>
  <c r="G720" i="6"/>
  <c r="H720" i="6"/>
  <c r="I720" i="6"/>
  <c r="L720" i="6" s="1"/>
  <c r="F721" i="6"/>
  <c r="G721" i="6"/>
  <c r="H721" i="6"/>
  <c r="I721" i="6"/>
  <c r="F722" i="6"/>
  <c r="G722" i="6"/>
  <c r="H722" i="6"/>
  <c r="I722" i="6"/>
  <c r="L722" i="6" s="1"/>
  <c r="F723" i="6"/>
  <c r="G723" i="6"/>
  <c r="H723" i="6"/>
  <c r="I723" i="6"/>
  <c r="F724" i="6"/>
  <c r="G724" i="6"/>
  <c r="H724" i="6"/>
  <c r="I724" i="6"/>
  <c r="L724" i="6" s="1"/>
  <c r="F725" i="6"/>
  <c r="G725" i="6"/>
  <c r="H725" i="6"/>
  <c r="I725" i="6"/>
  <c r="F726" i="6"/>
  <c r="G726" i="6"/>
  <c r="H726" i="6"/>
  <c r="I726" i="6"/>
  <c r="L726" i="6" s="1"/>
  <c r="F727" i="6"/>
  <c r="G727" i="6"/>
  <c r="H727" i="6"/>
  <c r="I727" i="6"/>
  <c r="F728" i="6"/>
  <c r="G728" i="6"/>
  <c r="H728" i="6"/>
  <c r="I728" i="6"/>
  <c r="L728" i="6" s="1"/>
  <c r="F729" i="6"/>
  <c r="G729" i="6"/>
  <c r="H729" i="6"/>
  <c r="I729" i="6"/>
  <c r="F730" i="6"/>
  <c r="G730" i="6"/>
  <c r="H730" i="6"/>
  <c r="I730" i="6"/>
  <c r="L730" i="6" s="1"/>
  <c r="F731" i="6"/>
  <c r="G731" i="6"/>
  <c r="H731" i="6"/>
  <c r="I731" i="6"/>
  <c r="F732" i="6"/>
  <c r="G732" i="6"/>
  <c r="H732" i="6"/>
  <c r="I732" i="6"/>
  <c r="L732" i="6" s="1"/>
  <c r="F733" i="6"/>
  <c r="G733" i="6"/>
  <c r="H733" i="6"/>
  <c r="I733" i="6"/>
  <c r="F734" i="6"/>
  <c r="G734" i="6"/>
  <c r="H734" i="6"/>
  <c r="I734" i="6"/>
  <c r="L734" i="6" s="1"/>
  <c r="F735" i="6"/>
  <c r="G735" i="6"/>
  <c r="H735" i="6"/>
  <c r="I735" i="6"/>
  <c r="F736" i="6"/>
  <c r="G736" i="6"/>
  <c r="H736" i="6"/>
  <c r="I736" i="6"/>
  <c r="L736" i="6" s="1"/>
  <c r="F737" i="6"/>
  <c r="G737" i="6"/>
  <c r="H737" i="6"/>
  <c r="I737" i="6"/>
  <c r="F738" i="6"/>
  <c r="G738" i="6"/>
  <c r="H738" i="6"/>
  <c r="I738" i="6"/>
  <c r="L738" i="6" s="1"/>
  <c r="F739" i="6"/>
  <c r="G739" i="6"/>
  <c r="H739" i="6"/>
  <c r="I739" i="6"/>
  <c r="F740" i="6"/>
  <c r="G740" i="6"/>
  <c r="H740" i="6"/>
  <c r="I740" i="6"/>
  <c r="L740" i="6" s="1"/>
  <c r="F741" i="6"/>
  <c r="G741" i="6"/>
  <c r="H741" i="6"/>
  <c r="I741" i="6"/>
  <c r="F742" i="6"/>
  <c r="G742" i="6"/>
  <c r="H742" i="6"/>
  <c r="I742" i="6"/>
  <c r="L742" i="6" s="1"/>
  <c r="F743" i="6"/>
  <c r="G743" i="6"/>
  <c r="H743" i="6"/>
  <c r="I743" i="6"/>
  <c r="F744" i="6"/>
  <c r="G744" i="6"/>
  <c r="H744" i="6"/>
  <c r="I744" i="6"/>
  <c r="L744" i="6" s="1"/>
  <c r="F745" i="6"/>
  <c r="G745" i="6"/>
  <c r="H745" i="6"/>
  <c r="I745" i="6"/>
  <c r="F746" i="6"/>
  <c r="G746" i="6"/>
  <c r="H746" i="6"/>
  <c r="I746" i="6"/>
  <c r="L746" i="6" s="1"/>
  <c r="F747" i="6"/>
  <c r="G747" i="6"/>
  <c r="H747" i="6"/>
  <c r="I747" i="6"/>
  <c r="F748" i="6"/>
  <c r="G748" i="6"/>
  <c r="H748" i="6"/>
  <c r="I748" i="6"/>
  <c r="L748" i="6" s="1"/>
  <c r="F749" i="6"/>
  <c r="G749" i="6"/>
  <c r="H749" i="6"/>
  <c r="I749" i="6"/>
  <c r="F750" i="6"/>
  <c r="G750" i="6"/>
  <c r="H750" i="6"/>
  <c r="I750" i="6"/>
  <c r="L750" i="6" s="1"/>
  <c r="F751" i="6"/>
  <c r="G751" i="6"/>
  <c r="H751" i="6"/>
  <c r="I751" i="6"/>
  <c r="F752" i="6"/>
  <c r="G752" i="6"/>
  <c r="H752" i="6"/>
  <c r="I752" i="6"/>
  <c r="L752" i="6" s="1"/>
  <c r="F753" i="6"/>
  <c r="G753" i="6"/>
  <c r="H753" i="6"/>
  <c r="I753" i="6"/>
  <c r="F754" i="6"/>
  <c r="G754" i="6"/>
  <c r="H754" i="6"/>
  <c r="I754" i="6"/>
  <c r="L754" i="6" s="1"/>
  <c r="F755" i="6"/>
  <c r="G755" i="6"/>
  <c r="H755" i="6"/>
  <c r="I755" i="6"/>
  <c r="F756" i="6"/>
  <c r="G756" i="6"/>
  <c r="H756" i="6"/>
  <c r="I756" i="6"/>
  <c r="L756" i="6" s="1"/>
  <c r="F757" i="6"/>
  <c r="G757" i="6"/>
  <c r="H757" i="6"/>
  <c r="I757" i="6"/>
  <c r="F758" i="6"/>
  <c r="G758" i="6"/>
  <c r="H758" i="6"/>
  <c r="I758" i="6"/>
  <c r="L758" i="6" s="1"/>
  <c r="F759" i="6"/>
  <c r="G759" i="6"/>
  <c r="H759" i="6"/>
  <c r="I759" i="6"/>
  <c r="F760" i="6"/>
  <c r="G760" i="6"/>
  <c r="H760" i="6"/>
  <c r="I760" i="6"/>
  <c r="L760" i="6" s="1"/>
  <c r="F761" i="6"/>
  <c r="G761" i="6"/>
  <c r="H761" i="6"/>
  <c r="I761" i="6"/>
  <c r="F762" i="6"/>
  <c r="G762" i="6"/>
  <c r="H762" i="6"/>
  <c r="I762" i="6"/>
  <c r="L762" i="6" s="1"/>
  <c r="F763" i="6"/>
  <c r="G763" i="6"/>
  <c r="H763" i="6"/>
  <c r="I763" i="6"/>
  <c r="F764" i="6"/>
  <c r="G764" i="6"/>
  <c r="H764" i="6"/>
  <c r="I764" i="6"/>
  <c r="L764" i="6" s="1"/>
  <c r="F765" i="6"/>
  <c r="G765" i="6"/>
  <c r="H765" i="6"/>
  <c r="I765" i="6"/>
  <c r="F766" i="6"/>
  <c r="G766" i="6"/>
  <c r="H766" i="6"/>
  <c r="I766" i="6"/>
  <c r="L766" i="6" s="1"/>
  <c r="F767" i="6"/>
  <c r="G767" i="6"/>
  <c r="H767" i="6"/>
  <c r="I767" i="6"/>
  <c r="F768" i="6"/>
  <c r="G768" i="6"/>
  <c r="H768" i="6"/>
  <c r="I768" i="6"/>
  <c r="L768" i="6" s="1"/>
  <c r="F769" i="6"/>
  <c r="G769" i="6"/>
  <c r="H769" i="6"/>
  <c r="I769" i="6"/>
  <c r="F770" i="6"/>
  <c r="G770" i="6"/>
  <c r="H770" i="6"/>
  <c r="I770" i="6"/>
  <c r="L770" i="6" s="1"/>
  <c r="F771" i="6"/>
  <c r="G771" i="6"/>
  <c r="H771" i="6"/>
  <c r="I771" i="6"/>
  <c r="F772" i="6"/>
  <c r="G772" i="6"/>
  <c r="H772" i="6"/>
  <c r="I772" i="6"/>
  <c r="L772" i="6" s="1"/>
  <c r="F773" i="6"/>
  <c r="G773" i="6"/>
  <c r="H773" i="6"/>
  <c r="I773" i="6"/>
  <c r="F774" i="6"/>
  <c r="G774" i="6"/>
  <c r="H774" i="6"/>
  <c r="I774" i="6"/>
  <c r="L774" i="6" s="1"/>
  <c r="F775" i="6"/>
  <c r="G775" i="6"/>
  <c r="H775" i="6"/>
  <c r="I775" i="6"/>
  <c r="F776" i="6"/>
  <c r="G776" i="6"/>
  <c r="H776" i="6"/>
  <c r="I776" i="6"/>
  <c r="L776" i="6" s="1"/>
  <c r="F777" i="6"/>
  <c r="G777" i="6"/>
  <c r="H777" i="6"/>
  <c r="I777" i="6"/>
  <c r="F778" i="6"/>
  <c r="G778" i="6"/>
  <c r="H778" i="6"/>
  <c r="I778" i="6"/>
  <c r="L778" i="6" s="1"/>
  <c r="F779" i="6"/>
  <c r="G779" i="6"/>
  <c r="H779" i="6"/>
  <c r="I779" i="6"/>
  <c r="F780" i="6"/>
  <c r="G780" i="6"/>
  <c r="H780" i="6"/>
  <c r="I780" i="6"/>
  <c r="L780" i="6" s="1"/>
  <c r="F781" i="6"/>
  <c r="G781" i="6"/>
  <c r="H781" i="6"/>
  <c r="I781" i="6"/>
  <c r="F782" i="6"/>
  <c r="G782" i="6"/>
  <c r="H782" i="6"/>
  <c r="I782" i="6"/>
  <c r="L782" i="6" s="1"/>
  <c r="F783" i="6"/>
  <c r="G783" i="6"/>
  <c r="H783" i="6"/>
  <c r="I783" i="6"/>
  <c r="F784" i="6"/>
  <c r="G784" i="6"/>
  <c r="H784" i="6"/>
  <c r="I784" i="6"/>
  <c r="L784" i="6" s="1"/>
  <c r="F785" i="6"/>
  <c r="G785" i="6"/>
  <c r="H785" i="6"/>
  <c r="I785" i="6"/>
  <c r="F786" i="6"/>
  <c r="G786" i="6"/>
  <c r="H786" i="6"/>
  <c r="I786" i="6"/>
  <c r="L786" i="6" s="1"/>
  <c r="F787" i="6"/>
  <c r="G787" i="6"/>
  <c r="H787" i="6"/>
  <c r="I787" i="6"/>
  <c r="F788" i="6"/>
  <c r="G788" i="6"/>
  <c r="H788" i="6"/>
  <c r="I788" i="6"/>
  <c r="L788" i="6" s="1"/>
  <c r="F789" i="6"/>
  <c r="G789" i="6"/>
  <c r="H789" i="6"/>
  <c r="I789" i="6"/>
  <c r="F790" i="6"/>
  <c r="G790" i="6"/>
  <c r="H790" i="6"/>
  <c r="I790" i="6"/>
  <c r="L790" i="6" s="1"/>
  <c r="F791" i="6"/>
  <c r="G791" i="6"/>
  <c r="H791" i="6"/>
  <c r="I791" i="6"/>
  <c r="F792" i="6"/>
  <c r="G792" i="6"/>
  <c r="H792" i="6"/>
  <c r="I792" i="6"/>
  <c r="L792" i="6" s="1"/>
  <c r="F793" i="6"/>
  <c r="G793" i="6"/>
  <c r="H793" i="6"/>
  <c r="I793" i="6"/>
  <c r="F794" i="6"/>
  <c r="G794" i="6"/>
  <c r="H794" i="6"/>
  <c r="I794" i="6"/>
  <c r="L794" i="6" s="1"/>
  <c r="F795" i="6"/>
  <c r="G795" i="6"/>
  <c r="H795" i="6"/>
  <c r="I795" i="6"/>
  <c r="F796" i="6"/>
  <c r="G796" i="6"/>
  <c r="H796" i="6"/>
  <c r="I796" i="6"/>
  <c r="L796" i="6" s="1"/>
  <c r="F797" i="6"/>
  <c r="G797" i="6"/>
  <c r="H797" i="6"/>
  <c r="I797" i="6"/>
  <c r="F798" i="6"/>
  <c r="G798" i="6"/>
  <c r="H798" i="6"/>
  <c r="I798" i="6"/>
  <c r="L798" i="6" s="1"/>
  <c r="F799" i="6"/>
  <c r="G799" i="6"/>
  <c r="H799" i="6"/>
  <c r="I799" i="6"/>
  <c r="F800" i="6"/>
  <c r="G800" i="6"/>
  <c r="H800" i="6"/>
  <c r="I800" i="6"/>
  <c r="L800" i="6" s="1"/>
  <c r="F801" i="6"/>
  <c r="G801" i="6"/>
  <c r="H801" i="6"/>
  <c r="I801" i="6"/>
  <c r="F802" i="6"/>
  <c r="G802" i="6"/>
  <c r="H802" i="6"/>
  <c r="I802" i="6"/>
  <c r="L802" i="6" s="1"/>
  <c r="F803" i="6"/>
  <c r="G803" i="6"/>
  <c r="H803" i="6"/>
  <c r="I803" i="6"/>
  <c r="F804" i="6"/>
  <c r="G804" i="6"/>
  <c r="H804" i="6"/>
  <c r="I804" i="6"/>
  <c r="L804" i="6" s="1"/>
  <c r="F805" i="6"/>
  <c r="G805" i="6"/>
  <c r="H805" i="6"/>
  <c r="I805" i="6"/>
  <c r="F806" i="6"/>
  <c r="G806" i="6"/>
  <c r="H806" i="6"/>
  <c r="I806" i="6"/>
  <c r="L806" i="6" s="1"/>
  <c r="F807" i="6"/>
  <c r="G807" i="6"/>
  <c r="H807" i="6"/>
  <c r="I807" i="6"/>
  <c r="F808" i="6"/>
  <c r="G808" i="6"/>
  <c r="H808" i="6"/>
  <c r="I808" i="6"/>
  <c r="L808" i="6" s="1"/>
  <c r="F809" i="6"/>
  <c r="G809" i="6"/>
  <c r="H809" i="6"/>
  <c r="I809" i="6"/>
  <c r="F810" i="6"/>
  <c r="G810" i="6"/>
  <c r="H810" i="6"/>
  <c r="I810" i="6"/>
  <c r="L810" i="6" s="1"/>
  <c r="F811" i="6"/>
  <c r="G811" i="6"/>
  <c r="H811" i="6"/>
  <c r="I811" i="6"/>
  <c r="F812" i="6"/>
  <c r="G812" i="6"/>
  <c r="H812" i="6"/>
  <c r="I812" i="6"/>
  <c r="L812" i="6" s="1"/>
  <c r="F813" i="6"/>
  <c r="G813" i="6"/>
  <c r="H813" i="6"/>
  <c r="I813" i="6"/>
  <c r="F814" i="6"/>
  <c r="G814" i="6"/>
  <c r="H814" i="6"/>
  <c r="I814" i="6"/>
  <c r="L814" i="6" s="1"/>
  <c r="F815" i="6"/>
  <c r="G815" i="6"/>
  <c r="H815" i="6"/>
  <c r="I815" i="6"/>
  <c r="F816" i="6"/>
  <c r="G816" i="6"/>
  <c r="H816" i="6"/>
  <c r="I816" i="6"/>
  <c r="L816" i="6" s="1"/>
  <c r="F817" i="6"/>
  <c r="G817" i="6"/>
  <c r="H817" i="6"/>
  <c r="I817" i="6"/>
  <c r="F818" i="6"/>
  <c r="G818" i="6"/>
  <c r="H818" i="6"/>
  <c r="I818" i="6"/>
  <c r="L818" i="6" s="1"/>
  <c r="F819" i="6"/>
  <c r="G819" i="6"/>
  <c r="H819" i="6"/>
  <c r="I819" i="6"/>
  <c r="F820" i="6"/>
  <c r="G820" i="6"/>
  <c r="H820" i="6"/>
  <c r="I820" i="6"/>
  <c r="L820" i="6" s="1"/>
  <c r="F821" i="6"/>
  <c r="G821" i="6"/>
  <c r="H821" i="6"/>
  <c r="I821" i="6"/>
  <c r="F822" i="6"/>
  <c r="G822" i="6"/>
  <c r="H822" i="6"/>
  <c r="I822" i="6"/>
  <c r="L822" i="6" s="1"/>
  <c r="F823" i="6"/>
  <c r="G823" i="6"/>
  <c r="H823" i="6"/>
  <c r="I823" i="6"/>
  <c r="F824" i="6"/>
  <c r="G824" i="6"/>
  <c r="H824" i="6"/>
  <c r="I824" i="6"/>
  <c r="L824" i="6" s="1"/>
  <c r="F825" i="6"/>
  <c r="G825" i="6"/>
  <c r="H825" i="6"/>
  <c r="I825" i="6"/>
  <c r="F826" i="6"/>
  <c r="G826" i="6"/>
  <c r="H826" i="6"/>
  <c r="I826" i="6"/>
  <c r="L826" i="6" s="1"/>
  <c r="F827" i="6"/>
  <c r="G827" i="6"/>
  <c r="H827" i="6"/>
  <c r="I827" i="6"/>
  <c r="F828" i="6"/>
  <c r="G828" i="6"/>
  <c r="H828" i="6"/>
  <c r="I828" i="6"/>
  <c r="L828" i="6" s="1"/>
  <c r="F829" i="6"/>
  <c r="G829" i="6"/>
  <c r="H829" i="6"/>
  <c r="I829" i="6"/>
  <c r="F830" i="6"/>
  <c r="G830" i="6"/>
  <c r="H830" i="6"/>
  <c r="I830" i="6"/>
  <c r="L830" i="6" s="1"/>
  <c r="F831" i="6"/>
  <c r="G831" i="6"/>
  <c r="H831" i="6"/>
  <c r="I831" i="6"/>
  <c r="F832" i="6"/>
  <c r="G832" i="6"/>
  <c r="H832" i="6"/>
  <c r="I832" i="6"/>
  <c r="L832" i="6" s="1"/>
  <c r="F833" i="6"/>
  <c r="G833" i="6"/>
  <c r="H833" i="6"/>
  <c r="I833" i="6"/>
  <c r="F834" i="6"/>
  <c r="G834" i="6"/>
  <c r="H834" i="6"/>
  <c r="I834" i="6"/>
  <c r="L834" i="6" s="1"/>
  <c r="F835" i="6"/>
  <c r="G835" i="6"/>
  <c r="H835" i="6"/>
  <c r="I835" i="6"/>
  <c r="F836" i="6"/>
  <c r="G836" i="6"/>
  <c r="H836" i="6"/>
  <c r="I836" i="6"/>
  <c r="L836" i="6" s="1"/>
  <c r="F837" i="6"/>
  <c r="G837" i="6"/>
  <c r="H837" i="6"/>
  <c r="I837" i="6"/>
  <c r="F838" i="6"/>
  <c r="G838" i="6"/>
  <c r="H838" i="6"/>
  <c r="I838" i="6"/>
  <c r="L838" i="6" s="1"/>
  <c r="F839" i="6"/>
  <c r="G839" i="6"/>
  <c r="H839" i="6"/>
  <c r="I839" i="6"/>
  <c r="F840" i="6"/>
  <c r="G840" i="6"/>
  <c r="H840" i="6"/>
  <c r="I840" i="6"/>
  <c r="L840" i="6" s="1"/>
  <c r="F841" i="6"/>
  <c r="G841" i="6"/>
  <c r="H841" i="6"/>
  <c r="I841" i="6"/>
  <c r="F842" i="6"/>
  <c r="G842" i="6"/>
  <c r="H842" i="6"/>
  <c r="I842" i="6"/>
  <c r="L842" i="6" s="1"/>
  <c r="F843" i="6"/>
  <c r="G843" i="6"/>
  <c r="H843" i="6"/>
  <c r="I843" i="6"/>
  <c r="F844" i="6"/>
  <c r="G844" i="6"/>
  <c r="H844" i="6"/>
  <c r="I844" i="6"/>
  <c r="L844" i="6" s="1"/>
  <c r="F845" i="6"/>
  <c r="G845" i="6"/>
  <c r="H845" i="6"/>
  <c r="I845" i="6"/>
  <c r="F846" i="6"/>
  <c r="G846" i="6"/>
  <c r="H846" i="6"/>
  <c r="I846" i="6"/>
  <c r="L846" i="6" s="1"/>
  <c r="F847" i="6"/>
  <c r="G847" i="6"/>
  <c r="H847" i="6"/>
  <c r="I847" i="6"/>
  <c r="F848" i="6"/>
  <c r="G848" i="6"/>
  <c r="H848" i="6"/>
  <c r="I848" i="6"/>
  <c r="L848" i="6" s="1"/>
  <c r="F849" i="6"/>
  <c r="G849" i="6"/>
  <c r="H849" i="6"/>
  <c r="I849" i="6"/>
  <c r="F850" i="6"/>
  <c r="G850" i="6"/>
  <c r="H850" i="6"/>
  <c r="I850" i="6"/>
  <c r="L850" i="6" s="1"/>
  <c r="F851" i="6"/>
  <c r="G851" i="6"/>
  <c r="H851" i="6"/>
  <c r="I851" i="6"/>
  <c r="F852" i="6"/>
  <c r="G852" i="6"/>
  <c r="H852" i="6"/>
  <c r="I852" i="6"/>
  <c r="L852" i="6" s="1"/>
  <c r="F853" i="6"/>
  <c r="G853" i="6"/>
  <c r="H853" i="6"/>
  <c r="I853" i="6"/>
  <c r="F854" i="6"/>
  <c r="G854" i="6"/>
  <c r="H854" i="6"/>
  <c r="I854" i="6"/>
  <c r="L854" i="6" s="1"/>
  <c r="F855" i="6"/>
  <c r="G855" i="6"/>
  <c r="H855" i="6"/>
  <c r="I855" i="6"/>
  <c r="F856" i="6"/>
  <c r="G856" i="6"/>
  <c r="H856" i="6"/>
  <c r="I856" i="6"/>
  <c r="L856" i="6" s="1"/>
  <c r="F857" i="6"/>
  <c r="G857" i="6"/>
  <c r="H857" i="6"/>
  <c r="I857" i="6"/>
  <c r="F858" i="6"/>
  <c r="G858" i="6"/>
  <c r="H858" i="6"/>
  <c r="I858" i="6"/>
  <c r="L858" i="6" s="1"/>
  <c r="F859" i="6"/>
  <c r="G859" i="6"/>
  <c r="H859" i="6"/>
  <c r="I859" i="6"/>
  <c r="F860" i="6"/>
  <c r="G860" i="6"/>
  <c r="H860" i="6"/>
  <c r="I860" i="6"/>
  <c r="L860" i="6" s="1"/>
  <c r="F861" i="6"/>
  <c r="G861" i="6"/>
  <c r="H861" i="6"/>
  <c r="I861" i="6"/>
  <c r="F862" i="6"/>
  <c r="G862" i="6"/>
  <c r="H862" i="6"/>
  <c r="I862" i="6"/>
  <c r="L862" i="6" s="1"/>
  <c r="F863" i="6"/>
  <c r="G863" i="6"/>
  <c r="H863" i="6"/>
  <c r="I863" i="6"/>
  <c r="F864" i="6"/>
  <c r="G864" i="6"/>
  <c r="H864" i="6"/>
  <c r="I864" i="6"/>
  <c r="L864" i="6" s="1"/>
  <c r="F865" i="6"/>
  <c r="G865" i="6"/>
  <c r="H865" i="6"/>
  <c r="I865" i="6"/>
  <c r="F866" i="6"/>
  <c r="G866" i="6"/>
  <c r="H866" i="6"/>
  <c r="I866" i="6"/>
  <c r="L866" i="6" s="1"/>
  <c r="F867" i="6"/>
  <c r="G867" i="6"/>
  <c r="H867" i="6"/>
  <c r="I867" i="6"/>
  <c r="F868" i="6"/>
  <c r="G868" i="6"/>
  <c r="H868" i="6"/>
  <c r="I868" i="6"/>
  <c r="L868" i="6" s="1"/>
  <c r="F869" i="6"/>
  <c r="G869" i="6"/>
  <c r="H869" i="6"/>
  <c r="I869" i="6"/>
  <c r="F870" i="6"/>
  <c r="G870" i="6"/>
  <c r="H870" i="6"/>
  <c r="I870" i="6"/>
  <c r="L870" i="6" s="1"/>
  <c r="F871" i="6"/>
  <c r="G871" i="6"/>
  <c r="H871" i="6"/>
  <c r="I871" i="6"/>
  <c r="F872" i="6"/>
  <c r="G872" i="6"/>
  <c r="H872" i="6"/>
  <c r="I872" i="6"/>
  <c r="L872" i="6" s="1"/>
  <c r="F873" i="6"/>
  <c r="G873" i="6"/>
  <c r="H873" i="6"/>
  <c r="I873" i="6"/>
  <c r="F874" i="6"/>
  <c r="G874" i="6"/>
  <c r="H874" i="6"/>
  <c r="I874" i="6"/>
  <c r="L874" i="6" s="1"/>
  <c r="F875" i="6"/>
  <c r="G875" i="6"/>
  <c r="H875" i="6"/>
  <c r="I875" i="6"/>
  <c r="F876" i="6"/>
  <c r="G876" i="6"/>
  <c r="H876" i="6"/>
  <c r="I876" i="6"/>
  <c r="L876" i="6" s="1"/>
  <c r="F877" i="6"/>
  <c r="G877" i="6"/>
  <c r="H877" i="6"/>
  <c r="I877" i="6"/>
  <c r="F878" i="6"/>
  <c r="G878" i="6"/>
  <c r="H878" i="6"/>
  <c r="I878" i="6"/>
  <c r="L878" i="6" s="1"/>
  <c r="F879" i="6"/>
  <c r="G879" i="6"/>
  <c r="H879" i="6"/>
  <c r="I879" i="6"/>
  <c r="F880" i="6"/>
  <c r="G880" i="6"/>
  <c r="H880" i="6"/>
  <c r="I880" i="6"/>
  <c r="L880" i="6" s="1"/>
  <c r="F881" i="6"/>
  <c r="G881" i="6"/>
  <c r="H881" i="6"/>
  <c r="I881" i="6"/>
  <c r="F882" i="6"/>
  <c r="G882" i="6"/>
  <c r="H882" i="6"/>
  <c r="I882" i="6"/>
  <c r="L882" i="6" s="1"/>
  <c r="F883" i="6"/>
  <c r="G883" i="6"/>
  <c r="H883" i="6"/>
  <c r="I883" i="6"/>
  <c r="F884" i="6"/>
  <c r="G884" i="6"/>
  <c r="H884" i="6"/>
  <c r="I884" i="6"/>
  <c r="L884" i="6" s="1"/>
  <c r="F885" i="6"/>
  <c r="G885" i="6"/>
  <c r="H885" i="6"/>
  <c r="I885" i="6"/>
  <c r="F886" i="6"/>
  <c r="G886" i="6"/>
  <c r="H886" i="6"/>
  <c r="I886" i="6"/>
  <c r="L886" i="6" s="1"/>
  <c r="I2" i="6"/>
  <c r="H2" i="6"/>
  <c r="G2" i="6"/>
  <c r="F2" i="6"/>
  <c r="D3" i="6"/>
  <c r="D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D358" i="6"/>
  <c r="D359" i="6"/>
  <c r="D360" i="6"/>
  <c r="D361" i="6"/>
  <c r="D362" i="6"/>
  <c r="D363" i="6"/>
  <c r="D364" i="6"/>
  <c r="D365" i="6"/>
  <c r="D366" i="6"/>
  <c r="D367" i="6"/>
  <c r="D368" i="6"/>
  <c r="D369" i="6"/>
  <c r="D370" i="6"/>
  <c r="D371" i="6"/>
  <c r="D372" i="6"/>
  <c r="D373" i="6"/>
  <c r="D374" i="6"/>
  <c r="D375" i="6"/>
  <c r="D376" i="6"/>
  <c r="D377" i="6"/>
  <c r="D378" i="6"/>
  <c r="D379" i="6"/>
  <c r="D380" i="6"/>
  <c r="D381" i="6"/>
  <c r="D382" i="6"/>
  <c r="D383" i="6"/>
  <c r="D384" i="6"/>
  <c r="D385" i="6"/>
  <c r="D386" i="6"/>
  <c r="D387" i="6"/>
  <c r="D388" i="6"/>
  <c r="D389" i="6"/>
  <c r="D390" i="6"/>
  <c r="D391" i="6"/>
  <c r="D392" i="6"/>
  <c r="D393" i="6"/>
  <c r="D394" i="6"/>
  <c r="D395" i="6"/>
  <c r="D396" i="6"/>
  <c r="D397" i="6"/>
  <c r="D398" i="6"/>
  <c r="D399" i="6"/>
  <c r="D400" i="6"/>
  <c r="D401" i="6"/>
  <c r="D402" i="6"/>
  <c r="D403" i="6"/>
  <c r="D404" i="6"/>
  <c r="D405" i="6"/>
  <c r="D406" i="6"/>
  <c r="D407" i="6"/>
  <c r="D408" i="6"/>
  <c r="D409" i="6"/>
  <c r="D410" i="6"/>
  <c r="D411" i="6"/>
  <c r="D412" i="6"/>
  <c r="D413" i="6"/>
  <c r="D414" i="6"/>
  <c r="D415" i="6"/>
  <c r="D416" i="6"/>
  <c r="D417" i="6"/>
  <c r="D418" i="6"/>
  <c r="D419" i="6"/>
  <c r="D420" i="6"/>
  <c r="D421" i="6"/>
  <c r="D422" i="6"/>
  <c r="D423" i="6"/>
  <c r="D424" i="6"/>
  <c r="D425" i="6"/>
  <c r="D426" i="6"/>
  <c r="D427" i="6"/>
  <c r="D428" i="6"/>
  <c r="D429" i="6"/>
  <c r="D430" i="6"/>
  <c r="D431" i="6"/>
  <c r="D432" i="6"/>
  <c r="D433" i="6"/>
  <c r="D434" i="6"/>
  <c r="D435" i="6"/>
  <c r="D436" i="6"/>
  <c r="D437" i="6"/>
  <c r="D438" i="6"/>
  <c r="D439" i="6"/>
  <c r="D440" i="6"/>
  <c r="D441" i="6"/>
  <c r="D442" i="6"/>
  <c r="D443" i="6"/>
  <c r="D444" i="6"/>
  <c r="D445" i="6"/>
  <c r="D446" i="6"/>
  <c r="D447" i="6"/>
  <c r="D448" i="6"/>
  <c r="D449" i="6"/>
  <c r="D450" i="6"/>
  <c r="D451" i="6"/>
  <c r="D452" i="6"/>
  <c r="D453" i="6"/>
  <c r="D454" i="6"/>
  <c r="D455" i="6"/>
  <c r="D456" i="6"/>
  <c r="D457" i="6"/>
  <c r="D458" i="6"/>
  <c r="D459" i="6"/>
  <c r="D460" i="6"/>
  <c r="D461" i="6"/>
  <c r="D462" i="6"/>
  <c r="D463" i="6"/>
  <c r="D464" i="6"/>
  <c r="D465" i="6"/>
  <c r="D466" i="6"/>
  <c r="D467" i="6"/>
  <c r="D468" i="6"/>
  <c r="D469" i="6"/>
  <c r="D470" i="6"/>
  <c r="D471" i="6"/>
  <c r="D472" i="6"/>
  <c r="D473" i="6"/>
  <c r="D474" i="6"/>
  <c r="D475" i="6"/>
  <c r="D476" i="6"/>
  <c r="D477" i="6"/>
  <c r="D478" i="6"/>
  <c r="D479" i="6"/>
  <c r="D480" i="6"/>
  <c r="D481" i="6"/>
  <c r="D482" i="6"/>
  <c r="D483" i="6"/>
  <c r="D484" i="6"/>
  <c r="D485" i="6"/>
  <c r="D486" i="6"/>
  <c r="D487" i="6"/>
  <c r="D488" i="6"/>
  <c r="D489" i="6"/>
  <c r="D490" i="6"/>
  <c r="D491" i="6"/>
  <c r="D492" i="6"/>
  <c r="D493" i="6"/>
  <c r="D494" i="6"/>
  <c r="D495" i="6"/>
  <c r="D496" i="6"/>
  <c r="D497" i="6"/>
  <c r="D498" i="6"/>
  <c r="D499" i="6"/>
  <c r="D500" i="6"/>
  <c r="D501" i="6"/>
  <c r="D502" i="6"/>
  <c r="D503" i="6"/>
  <c r="D504" i="6"/>
  <c r="D505" i="6"/>
  <c r="D506" i="6"/>
  <c r="D507" i="6"/>
  <c r="D508" i="6"/>
  <c r="D509" i="6"/>
  <c r="D510" i="6"/>
  <c r="D511" i="6"/>
  <c r="D512" i="6"/>
  <c r="D513" i="6"/>
  <c r="D514" i="6"/>
  <c r="D515" i="6"/>
  <c r="D516" i="6"/>
  <c r="D517" i="6"/>
  <c r="D518" i="6"/>
  <c r="D519" i="6"/>
  <c r="D520" i="6"/>
  <c r="D521" i="6"/>
  <c r="D522" i="6"/>
  <c r="D523" i="6"/>
  <c r="D524" i="6"/>
  <c r="D525" i="6"/>
  <c r="D526" i="6"/>
  <c r="D527" i="6"/>
  <c r="D528" i="6"/>
  <c r="D529" i="6"/>
  <c r="D530" i="6"/>
  <c r="D531" i="6"/>
  <c r="D532" i="6"/>
  <c r="D533" i="6"/>
  <c r="D534" i="6"/>
  <c r="D535" i="6"/>
  <c r="D536" i="6"/>
  <c r="D537" i="6"/>
  <c r="D538" i="6"/>
  <c r="D539" i="6"/>
  <c r="D540" i="6"/>
  <c r="D541" i="6"/>
  <c r="D542" i="6"/>
  <c r="D543" i="6"/>
  <c r="D544" i="6"/>
  <c r="D545" i="6"/>
  <c r="D546" i="6"/>
  <c r="D547" i="6"/>
  <c r="D548" i="6"/>
  <c r="D549" i="6"/>
  <c r="D550" i="6"/>
  <c r="D551" i="6"/>
  <c r="D552" i="6"/>
  <c r="D553" i="6"/>
  <c r="D554" i="6"/>
  <c r="D555" i="6"/>
  <c r="D556" i="6"/>
  <c r="D557" i="6"/>
  <c r="D558" i="6"/>
  <c r="D559" i="6"/>
  <c r="D560" i="6"/>
  <c r="D561" i="6"/>
  <c r="D562" i="6"/>
  <c r="D563" i="6"/>
  <c r="D564" i="6"/>
  <c r="D565" i="6"/>
  <c r="D566" i="6"/>
  <c r="D567" i="6"/>
  <c r="D568" i="6"/>
  <c r="D569" i="6"/>
  <c r="D570" i="6"/>
  <c r="D571" i="6"/>
  <c r="D572" i="6"/>
  <c r="D573" i="6"/>
  <c r="D574" i="6"/>
  <c r="D575" i="6"/>
  <c r="D576" i="6"/>
  <c r="D577" i="6"/>
  <c r="D578" i="6"/>
  <c r="D579" i="6"/>
  <c r="D580" i="6"/>
  <c r="D581" i="6"/>
  <c r="D582" i="6"/>
  <c r="D583" i="6"/>
  <c r="D584" i="6"/>
  <c r="D585" i="6"/>
  <c r="D586" i="6"/>
  <c r="D587" i="6"/>
  <c r="D588" i="6"/>
  <c r="D589" i="6"/>
  <c r="D590" i="6"/>
  <c r="D591" i="6"/>
  <c r="D592" i="6"/>
  <c r="D593" i="6"/>
  <c r="D594" i="6"/>
  <c r="D595" i="6"/>
  <c r="D596" i="6"/>
  <c r="D597" i="6"/>
  <c r="D598" i="6"/>
  <c r="D599" i="6"/>
  <c r="D600" i="6"/>
  <c r="D601" i="6"/>
  <c r="D602" i="6"/>
  <c r="D603" i="6"/>
  <c r="D604" i="6"/>
  <c r="D605" i="6"/>
  <c r="D606" i="6"/>
  <c r="D607" i="6"/>
  <c r="D608" i="6"/>
  <c r="D609" i="6"/>
  <c r="D610" i="6"/>
  <c r="D611" i="6"/>
  <c r="D612" i="6"/>
  <c r="D613" i="6"/>
  <c r="D614" i="6"/>
  <c r="D615" i="6"/>
  <c r="D616" i="6"/>
  <c r="D617" i="6"/>
  <c r="D618" i="6"/>
  <c r="D619" i="6"/>
  <c r="D620" i="6"/>
  <c r="D621" i="6"/>
  <c r="D622" i="6"/>
  <c r="D623" i="6"/>
  <c r="D624" i="6"/>
  <c r="D625" i="6"/>
  <c r="D626" i="6"/>
  <c r="D627" i="6"/>
  <c r="D628" i="6"/>
  <c r="D629" i="6"/>
  <c r="D630" i="6"/>
  <c r="D631" i="6"/>
  <c r="D632" i="6"/>
  <c r="D633" i="6"/>
  <c r="D634" i="6"/>
  <c r="D635" i="6"/>
  <c r="D636" i="6"/>
  <c r="D637" i="6"/>
  <c r="D638" i="6"/>
  <c r="D639" i="6"/>
  <c r="D640" i="6"/>
  <c r="D641" i="6"/>
  <c r="D642" i="6"/>
  <c r="D643" i="6"/>
  <c r="D644" i="6"/>
  <c r="D645" i="6"/>
  <c r="D646" i="6"/>
  <c r="D647" i="6"/>
  <c r="D648" i="6"/>
  <c r="D649" i="6"/>
  <c r="D650" i="6"/>
  <c r="D651" i="6"/>
  <c r="D652" i="6"/>
  <c r="D653" i="6"/>
  <c r="D654" i="6"/>
  <c r="D655" i="6"/>
  <c r="D656" i="6"/>
  <c r="D657" i="6"/>
  <c r="D658" i="6"/>
  <c r="D659" i="6"/>
  <c r="D660" i="6"/>
  <c r="D661" i="6"/>
  <c r="D662" i="6"/>
  <c r="D663" i="6"/>
  <c r="D664" i="6"/>
  <c r="D665" i="6"/>
  <c r="D666" i="6"/>
  <c r="D667" i="6"/>
  <c r="D668" i="6"/>
  <c r="D669" i="6"/>
  <c r="D670" i="6"/>
  <c r="D671" i="6"/>
  <c r="D672" i="6"/>
  <c r="D673" i="6"/>
  <c r="D674" i="6"/>
  <c r="D675" i="6"/>
  <c r="D676" i="6"/>
  <c r="D677" i="6"/>
  <c r="D678" i="6"/>
  <c r="D679" i="6"/>
  <c r="D680" i="6"/>
  <c r="D681" i="6"/>
  <c r="D682" i="6"/>
  <c r="D683" i="6"/>
  <c r="D684" i="6"/>
  <c r="D685" i="6"/>
  <c r="D686" i="6"/>
  <c r="D687" i="6"/>
  <c r="D688" i="6"/>
  <c r="D689" i="6"/>
  <c r="D690" i="6"/>
  <c r="D691" i="6"/>
  <c r="D692" i="6"/>
  <c r="D693" i="6"/>
  <c r="D694" i="6"/>
  <c r="D695" i="6"/>
  <c r="D696" i="6"/>
  <c r="D697" i="6"/>
  <c r="D698" i="6"/>
  <c r="D699" i="6"/>
  <c r="D700" i="6"/>
  <c r="D701" i="6"/>
  <c r="D702" i="6"/>
  <c r="D703" i="6"/>
  <c r="D704" i="6"/>
  <c r="D705" i="6"/>
  <c r="D706" i="6"/>
  <c r="D707" i="6"/>
  <c r="D708" i="6"/>
  <c r="D709" i="6"/>
  <c r="D710" i="6"/>
  <c r="D711" i="6"/>
  <c r="D712" i="6"/>
  <c r="D713" i="6"/>
  <c r="D714" i="6"/>
  <c r="D715" i="6"/>
  <c r="D716" i="6"/>
  <c r="D717" i="6"/>
  <c r="D718" i="6"/>
  <c r="D719" i="6"/>
  <c r="D720" i="6"/>
  <c r="D721" i="6"/>
  <c r="D722" i="6"/>
  <c r="D723" i="6"/>
  <c r="D724" i="6"/>
  <c r="D725" i="6"/>
  <c r="D726" i="6"/>
  <c r="D727" i="6"/>
  <c r="D728" i="6"/>
  <c r="D729" i="6"/>
  <c r="D730" i="6"/>
  <c r="D731" i="6"/>
  <c r="D732" i="6"/>
  <c r="D733" i="6"/>
  <c r="D734" i="6"/>
  <c r="D735" i="6"/>
  <c r="D736" i="6"/>
  <c r="D737" i="6"/>
  <c r="D738" i="6"/>
  <c r="D739" i="6"/>
  <c r="D740" i="6"/>
  <c r="D741" i="6"/>
  <c r="D742" i="6"/>
  <c r="D743" i="6"/>
  <c r="D744" i="6"/>
  <c r="D745" i="6"/>
  <c r="D746" i="6"/>
  <c r="D747" i="6"/>
  <c r="D748" i="6"/>
  <c r="D749" i="6"/>
  <c r="D750" i="6"/>
  <c r="D751" i="6"/>
  <c r="D752" i="6"/>
  <c r="D753" i="6"/>
  <c r="D754" i="6"/>
  <c r="D755" i="6"/>
  <c r="D756" i="6"/>
  <c r="D757" i="6"/>
  <c r="D758" i="6"/>
  <c r="D759" i="6"/>
  <c r="D760" i="6"/>
  <c r="D761" i="6"/>
  <c r="D762" i="6"/>
  <c r="D763" i="6"/>
  <c r="D764" i="6"/>
  <c r="D765" i="6"/>
  <c r="D766" i="6"/>
  <c r="D767" i="6"/>
  <c r="D768" i="6"/>
  <c r="D769" i="6"/>
  <c r="D770" i="6"/>
  <c r="D771" i="6"/>
  <c r="D772" i="6"/>
  <c r="D773" i="6"/>
  <c r="D774" i="6"/>
  <c r="D775" i="6"/>
  <c r="D776" i="6"/>
  <c r="D777" i="6"/>
  <c r="D778" i="6"/>
  <c r="D779" i="6"/>
  <c r="D780" i="6"/>
  <c r="D781" i="6"/>
  <c r="D782" i="6"/>
  <c r="D783" i="6"/>
  <c r="D784" i="6"/>
  <c r="D785" i="6"/>
  <c r="D786" i="6"/>
  <c r="D787" i="6"/>
  <c r="D788" i="6"/>
  <c r="D789" i="6"/>
  <c r="D790" i="6"/>
  <c r="D791" i="6"/>
  <c r="D792" i="6"/>
  <c r="D793" i="6"/>
  <c r="D794" i="6"/>
  <c r="D795" i="6"/>
  <c r="D796" i="6"/>
  <c r="D797" i="6"/>
  <c r="D798" i="6"/>
  <c r="D799" i="6"/>
  <c r="D800" i="6"/>
  <c r="D801" i="6"/>
  <c r="D802" i="6"/>
  <c r="D803" i="6"/>
  <c r="D804" i="6"/>
  <c r="D805" i="6"/>
  <c r="D806" i="6"/>
  <c r="D807" i="6"/>
  <c r="D808" i="6"/>
  <c r="D809" i="6"/>
  <c r="D810" i="6"/>
  <c r="D811" i="6"/>
  <c r="D812" i="6"/>
  <c r="D813" i="6"/>
  <c r="D814" i="6"/>
  <c r="D815" i="6"/>
  <c r="D816" i="6"/>
  <c r="D817" i="6"/>
  <c r="D818" i="6"/>
  <c r="D819" i="6"/>
  <c r="D820" i="6"/>
  <c r="D821" i="6"/>
  <c r="D822" i="6"/>
  <c r="D823" i="6"/>
  <c r="D824" i="6"/>
  <c r="D825" i="6"/>
  <c r="D826" i="6"/>
  <c r="D827" i="6"/>
  <c r="D828" i="6"/>
  <c r="D829" i="6"/>
  <c r="D830" i="6"/>
  <c r="D831" i="6"/>
  <c r="D832" i="6"/>
  <c r="D833" i="6"/>
  <c r="D834" i="6"/>
  <c r="D835" i="6"/>
  <c r="D836" i="6"/>
  <c r="D837" i="6"/>
  <c r="D838" i="6"/>
  <c r="D839" i="6"/>
  <c r="D840" i="6"/>
  <c r="D841" i="6"/>
  <c r="D842" i="6"/>
  <c r="D843" i="6"/>
  <c r="D844" i="6"/>
  <c r="D845" i="6"/>
  <c r="D846" i="6"/>
  <c r="D847" i="6"/>
  <c r="D848" i="6"/>
  <c r="D849" i="6"/>
  <c r="D850" i="6"/>
  <c r="D851" i="6"/>
  <c r="D852" i="6"/>
  <c r="D853" i="6"/>
  <c r="D854" i="6"/>
  <c r="D855" i="6"/>
  <c r="D856" i="6"/>
  <c r="D857" i="6"/>
  <c r="D858" i="6"/>
  <c r="D859" i="6"/>
  <c r="D860" i="6"/>
  <c r="D861" i="6"/>
  <c r="D862" i="6"/>
  <c r="D863" i="6"/>
  <c r="D864" i="6"/>
  <c r="D865" i="6"/>
  <c r="D866" i="6"/>
  <c r="D867" i="6"/>
  <c r="D868" i="6"/>
  <c r="D869" i="6"/>
  <c r="D870" i="6"/>
  <c r="D871" i="6"/>
  <c r="D872" i="6"/>
  <c r="D873" i="6"/>
  <c r="D874" i="6"/>
  <c r="D875" i="6"/>
  <c r="D876" i="6"/>
  <c r="D877" i="6"/>
  <c r="D878" i="6"/>
  <c r="D879" i="6"/>
  <c r="D880" i="6"/>
  <c r="D881" i="6"/>
  <c r="D882" i="6"/>
  <c r="D883" i="6"/>
  <c r="D884" i="6"/>
  <c r="D885" i="6"/>
  <c r="D886" i="6"/>
  <c r="D2" i="6"/>
  <c r="A250" i="3"/>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I272" i="3"/>
  <c r="H272" i="3"/>
  <c r="G272" i="3"/>
  <c r="I271" i="3"/>
  <c r="H271" i="3"/>
  <c r="G271" i="3"/>
  <c r="I270" i="3"/>
  <c r="H270" i="3"/>
  <c r="G270" i="3"/>
  <c r="I269" i="3"/>
  <c r="H269" i="3"/>
  <c r="G269" i="3"/>
  <c r="I268" i="3"/>
  <c r="H268" i="3"/>
  <c r="G268" i="3"/>
  <c r="I267" i="3"/>
  <c r="H267" i="3"/>
  <c r="G267" i="3"/>
  <c r="I266" i="3"/>
  <c r="H266" i="3"/>
  <c r="G266" i="3"/>
  <c r="I265" i="3"/>
  <c r="H265" i="3"/>
  <c r="G265" i="3"/>
  <c r="I264" i="3"/>
  <c r="H264" i="3"/>
  <c r="G264" i="3"/>
  <c r="I263" i="3"/>
  <c r="H263" i="3"/>
  <c r="G263" i="3"/>
  <c r="I262" i="3"/>
  <c r="H262" i="3"/>
  <c r="G262" i="3"/>
  <c r="I261" i="3"/>
  <c r="H261" i="3"/>
  <c r="G261" i="3"/>
  <c r="I260" i="3"/>
  <c r="H260" i="3"/>
  <c r="G260" i="3"/>
  <c r="I259" i="3"/>
  <c r="H259" i="3"/>
  <c r="G259" i="3"/>
  <c r="I258" i="3"/>
  <c r="H258" i="3"/>
  <c r="G258" i="3"/>
  <c r="I257" i="3"/>
  <c r="H257" i="3"/>
  <c r="G257" i="3"/>
  <c r="I256" i="3"/>
  <c r="H256" i="3"/>
  <c r="G256" i="3"/>
  <c r="I255" i="3"/>
  <c r="H255" i="3"/>
  <c r="G255" i="3"/>
  <c r="I254" i="3"/>
  <c r="H254" i="3"/>
  <c r="G254" i="3"/>
  <c r="I253" i="3"/>
  <c r="H253" i="3"/>
  <c r="G253" i="3"/>
  <c r="I252" i="3"/>
  <c r="H252" i="3"/>
  <c r="G252" i="3"/>
  <c r="I251" i="3"/>
  <c r="H251" i="3"/>
  <c r="G251" i="3"/>
  <c r="I250" i="3"/>
  <c r="H250" i="3"/>
  <c r="G250" i="3"/>
  <c r="I249" i="3"/>
  <c r="H249" i="3"/>
  <c r="G249" i="3"/>
  <c r="I248" i="3"/>
  <c r="H248" i="3"/>
  <c r="G248" i="3"/>
  <c r="I247" i="3"/>
  <c r="H247" i="3"/>
  <c r="G247" i="3"/>
  <c r="I246" i="3"/>
  <c r="H246" i="3"/>
  <c r="G246" i="3"/>
  <c r="I245" i="3"/>
  <c r="H245" i="3"/>
  <c r="G245" i="3"/>
  <c r="I244" i="3"/>
  <c r="H244" i="3"/>
  <c r="G244" i="3"/>
  <c r="I242" i="3"/>
  <c r="H242" i="3"/>
  <c r="G242" i="3"/>
  <c r="I241" i="3"/>
  <c r="H241" i="3"/>
  <c r="G241" i="3"/>
  <c r="I240" i="3"/>
  <c r="H240" i="3"/>
  <c r="G240" i="3"/>
  <c r="I239" i="3"/>
  <c r="H239" i="3"/>
  <c r="G239" i="3"/>
  <c r="I238" i="3"/>
  <c r="H238" i="3"/>
  <c r="G238" i="3"/>
  <c r="I237" i="3"/>
  <c r="H237" i="3"/>
  <c r="G237" i="3"/>
  <c r="I236" i="3"/>
  <c r="H236" i="3"/>
  <c r="G236" i="3"/>
  <c r="I235" i="3"/>
  <c r="H235" i="3"/>
  <c r="G235" i="3"/>
  <c r="I234" i="3"/>
  <c r="H234" i="3"/>
  <c r="G234" i="3"/>
  <c r="I233" i="3"/>
  <c r="H233" i="3"/>
  <c r="G233" i="3"/>
  <c r="I232" i="3"/>
  <c r="H232" i="3"/>
  <c r="G232" i="3"/>
  <c r="I231" i="3"/>
  <c r="H231" i="3"/>
  <c r="G231" i="3"/>
  <c r="I230" i="3"/>
  <c r="H230" i="3"/>
  <c r="G230" i="3"/>
  <c r="I229" i="3"/>
  <c r="H229" i="3"/>
  <c r="G229" i="3"/>
  <c r="I228" i="3"/>
  <c r="H228" i="3"/>
  <c r="G228" i="3"/>
  <c r="I227" i="3"/>
  <c r="H227" i="3"/>
  <c r="G227" i="3"/>
  <c r="I226" i="3"/>
  <c r="H226" i="3"/>
  <c r="G226" i="3"/>
  <c r="I225" i="3"/>
  <c r="H225" i="3"/>
  <c r="G225" i="3"/>
  <c r="I224" i="3"/>
  <c r="H224" i="3"/>
  <c r="G224" i="3"/>
  <c r="I223" i="3"/>
  <c r="H223" i="3"/>
  <c r="G223" i="3"/>
  <c r="I222" i="3"/>
  <c r="H222" i="3"/>
  <c r="G222" i="3"/>
  <c r="I221" i="3"/>
  <c r="H221" i="3"/>
  <c r="G221" i="3"/>
  <c r="I220" i="3"/>
  <c r="H220" i="3"/>
  <c r="G220" i="3"/>
  <c r="I219" i="3"/>
  <c r="H219" i="3"/>
  <c r="G219" i="3"/>
  <c r="I218" i="3"/>
  <c r="H218" i="3"/>
  <c r="G218" i="3"/>
  <c r="I217" i="3"/>
  <c r="H217" i="3"/>
  <c r="G217" i="3"/>
  <c r="I216" i="3"/>
  <c r="H216" i="3"/>
  <c r="G216" i="3"/>
  <c r="I215" i="3"/>
  <c r="H215" i="3"/>
  <c r="G215" i="3"/>
  <c r="I214" i="3"/>
  <c r="H214" i="3"/>
  <c r="G214" i="3"/>
  <c r="I213" i="3"/>
  <c r="H213" i="3"/>
  <c r="G213" i="3"/>
  <c r="I212" i="3"/>
  <c r="H212" i="3"/>
  <c r="G212" i="3"/>
  <c r="I211" i="3"/>
  <c r="H211" i="3"/>
  <c r="G211" i="3"/>
  <c r="I210" i="3"/>
  <c r="H210" i="3"/>
  <c r="G210" i="3"/>
  <c r="I209" i="3"/>
  <c r="H209" i="3"/>
  <c r="G209" i="3"/>
  <c r="I208" i="3"/>
  <c r="H208" i="3"/>
  <c r="G208" i="3"/>
  <c r="I207" i="3"/>
  <c r="H207" i="3"/>
  <c r="G207" i="3"/>
  <c r="I206" i="3"/>
  <c r="H206" i="3"/>
  <c r="G206" i="3"/>
  <c r="I205" i="3"/>
  <c r="H205" i="3"/>
  <c r="G205" i="3"/>
  <c r="I204" i="3"/>
  <c r="H204" i="3"/>
  <c r="G204" i="3"/>
  <c r="I203" i="3"/>
  <c r="H203" i="3"/>
  <c r="G203" i="3"/>
  <c r="I202" i="3"/>
  <c r="H202" i="3"/>
  <c r="G202" i="3"/>
  <c r="I201" i="3"/>
  <c r="H201" i="3"/>
  <c r="G201" i="3"/>
  <c r="I200" i="3"/>
  <c r="H200" i="3"/>
  <c r="G200" i="3"/>
  <c r="I199" i="3"/>
  <c r="H199" i="3"/>
  <c r="G199" i="3"/>
  <c r="I198" i="3"/>
  <c r="H198" i="3"/>
  <c r="G198" i="3"/>
  <c r="I197" i="3"/>
  <c r="H197" i="3"/>
  <c r="G197" i="3"/>
  <c r="I196" i="3"/>
  <c r="H196" i="3"/>
  <c r="G196" i="3"/>
  <c r="I195" i="3"/>
  <c r="H195" i="3"/>
  <c r="G195" i="3"/>
  <c r="I194" i="3"/>
  <c r="H194" i="3"/>
  <c r="G194" i="3"/>
  <c r="I193" i="3"/>
  <c r="H193" i="3"/>
  <c r="G193" i="3"/>
  <c r="I192" i="3"/>
  <c r="H192" i="3"/>
  <c r="G192" i="3"/>
  <c r="I191" i="3"/>
  <c r="H191" i="3"/>
  <c r="G191" i="3"/>
  <c r="I190" i="3"/>
  <c r="H190" i="3"/>
  <c r="G190" i="3"/>
  <c r="I189" i="3"/>
  <c r="H189" i="3"/>
  <c r="G189" i="3"/>
  <c r="I188" i="3"/>
  <c r="H188" i="3"/>
  <c r="G188" i="3"/>
  <c r="I187" i="3"/>
  <c r="H187" i="3"/>
  <c r="G187" i="3"/>
  <c r="I186" i="3"/>
  <c r="H186" i="3"/>
  <c r="G186" i="3"/>
  <c r="I185" i="3"/>
  <c r="H185" i="3"/>
  <c r="G185" i="3"/>
  <c r="I184" i="3"/>
  <c r="H184" i="3"/>
  <c r="G184" i="3"/>
  <c r="I183" i="3"/>
  <c r="H183" i="3"/>
  <c r="G183" i="3"/>
  <c r="I182" i="3"/>
  <c r="H182" i="3"/>
  <c r="G182" i="3"/>
  <c r="I181" i="3"/>
  <c r="H181" i="3"/>
  <c r="G181" i="3"/>
  <c r="I180" i="3"/>
  <c r="H180" i="3"/>
  <c r="G180" i="3"/>
  <c r="I179" i="3"/>
  <c r="H179" i="3"/>
  <c r="G179" i="3"/>
  <c r="I178" i="3"/>
  <c r="H178" i="3"/>
  <c r="G178" i="3"/>
  <c r="I177" i="3"/>
  <c r="H177" i="3"/>
  <c r="G177" i="3"/>
  <c r="I176" i="3"/>
  <c r="H176" i="3"/>
  <c r="G176" i="3"/>
  <c r="I175" i="3"/>
  <c r="H175" i="3"/>
  <c r="G175" i="3"/>
  <c r="I174" i="3"/>
  <c r="H174" i="3"/>
  <c r="G174" i="3"/>
  <c r="I173" i="3"/>
  <c r="H173" i="3"/>
  <c r="G173" i="3"/>
  <c r="I172" i="3"/>
  <c r="H172" i="3"/>
  <c r="G172" i="3"/>
  <c r="I171" i="3"/>
  <c r="H171" i="3"/>
  <c r="G171" i="3"/>
  <c r="I170" i="3"/>
  <c r="H170" i="3"/>
  <c r="G170" i="3"/>
  <c r="I169" i="3"/>
  <c r="H169" i="3"/>
  <c r="G169" i="3"/>
  <c r="I168" i="3"/>
  <c r="H168" i="3"/>
  <c r="G168" i="3"/>
  <c r="I167" i="3"/>
  <c r="H167" i="3"/>
  <c r="G167" i="3"/>
  <c r="I166" i="3"/>
  <c r="H166" i="3"/>
  <c r="G166" i="3"/>
  <c r="I165" i="3"/>
  <c r="H165" i="3"/>
  <c r="G165" i="3"/>
  <c r="I164" i="3"/>
  <c r="H164" i="3"/>
  <c r="G164" i="3"/>
  <c r="I163" i="3"/>
  <c r="H163" i="3"/>
  <c r="G163" i="3"/>
  <c r="I162" i="3"/>
  <c r="H162" i="3"/>
  <c r="G162" i="3"/>
  <c r="I161" i="3"/>
  <c r="H161" i="3"/>
  <c r="G161" i="3"/>
  <c r="I160" i="3"/>
  <c r="H160" i="3"/>
  <c r="G160" i="3"/>
  <c r="I159" i="3"/>
  <c r="H159" i="3"/>
  <c r="G159" i="3"/>
  <c r="I158" i="3"/>
  <c r="H158" i="3"/>
  <c r="G158" i="3"/>
  <c r="I157" i="3"/>
  <c r="H157" i="3"/>
  <c r="G157" i="3"/>
  <c r="I156" i="3"/>
  <c r="H156" i="3"/>
  <c r="G156" i="3"/>
  <c r="I155" i="3"/>
  <c r="H155" i="3"/>
  <c r="G155" i="3"/>
  <c r="I154" i="3"/>
  <c r="H154" i="3"/>
  <c r="G154" i="3"/>
  <c r="I153" i="3"/>
  <c r="H153" i="3"/>
  <c r="G153" i="3"/>
  <c r="I152" i="3"/>
  <c r="H152" i="3"/>
  <c r="G152" i="3"/>
  <c r="I151" i="3"/>
  <c r="H151" i="3"/>
  <c r="G151" i="3"/>
  <c r="I150" i="3"/>
  <c r="H150" i="3"/>
  <c r="G150" i="3"/>
  <c r="I149" i="3"/>
  <c r="H149" i="3"/>
  <c r="G149" i="3"/>
  <c r="I148" i="3"/>
  <c r="H148" i="3"/>
  <c r="G148" i="3"/>
  <c r="I147" i="3"/>
  <c r="H147" i="3"/>
  <c r="G147" i="3"/>
  <c r="I146" i="3"/>
  <c r="H146" i="3"/>
  <c r="G146" i="3"/>
  <c r="I145" i="3"/>
  <c r="H145" i="3"/>
  <c r="G145" i="3"/>
  <c r="I144" i="3"/>
  <c r="H144" i="3"/>
  <c r="G144" i="3"/>
  <c r="I143" i="3"/>
  <c r="H143" i="3"/>
  <c r="G143" i="3"/>
  <c r="I142" i="3"/>
  <c r="H142" i="3"/>
  <c r="G142" i="3"/>
  <c r="I141" i="3"/>
  <c r="H141" i="3"/>
  <c r="G141" i="3"/>
  <c r="I140" i="3"/>
  <c r="H140" i="3"/>
  <c r="G140" i="3"/>
  <c r="I139" i="3"/>
  <c r="H139" i="3"/>
  <c r="G139" i="3"/>
  <c r="I138" i="3"/>
  <c r="H138" i="3"/>
  <c r="G138" i="3"/>
  <c r="I137" i="3"/>
  <c r="H137" i="3"/>
  <c r="G137" i="3"/>
  <c r="I136" i="3"/>
  <c r="H136" i="3"/>
  <c r="G136" i="3"/>
  <c r="I135" i="3"/>
  <c r="H135" i="3"/>
  <c r="G135" i="3"/>
  <c r="I134" i="3"/>
  <c r="H134" i="3"/>
  <c r="G134" i="3"/>
  <c r="I133" i="3"/>
  <c r="H133" i="3"/>
  <c r="G133" i="3"/>
  <c r="I132" i="3"/>
  <c r="H132" i="3"/>
  <c r="G132" i="3"/>
  <c r="I131" i="3"/>
  <c r="H131" i="3"/>
  <c r="G131" i="3"/>
  <c r="I130" i="3"/>
  <c r="H130" i="3"/>
  <c r="G130" i="3"/>
  <c r="I129" i="3"/>
  <c r="H129" i="3"/>
  <c r="G129" i="3"/>
  <c r="I128" i="3"/>
  <c r="H128" i="3"/>
  <c r="G128" i="3"/>
  <c r="I127" i="3"/>
  <c r="H127" i="3"/>
  <c r="G127" i="3"/>
  <c r="I126" i="3"/>
  <c r="H126" i="3"/>
  <c r="G126" i="3"/>
  <c r="I125" i="3"/>
  <c r="H125" i="3"/>
  <c r="G125" i="3"/>
  <c r="I124" i="3"/>
  <c r="H124" i="3"/>
  <c r="G124" i="3"/>
  <c r="I123" i="3"/>
  <c r="H123" i="3"/>
  <c r="G123" i="3"/>
  <c r="I122" i="3"/>
  <c r="H122" i="3"/>
  <c r="G122" i="3"/>
  <c r="I121" i="3"/>
  <c r="H121" i="3"/>
  <c r="G121" i="3"/>
  <c r="I120" i="3"/>
  <c r="H120" i="3"/>
  <c r="G120" i="3"/>
  <c r="I119" i="3"/>
  <c r="H119" i="3"/>
  <c r="G119" i="3"/>
  <c r="I118" i="3"/>
  <c r="H118" i="3"/>
  <c r="G118" i="3"/>
  <c r="I117" i="3"/>
  <c r="H117" i="3"/>
  <c r="G117" i="3"/>
  <c r="I116" i="3"/>
  <c r="H116" i="3"/>
  <c r="G116" i="3"/>
  <c r="I115" i="3"/>
  <c r="H115" i="3"/>
  <c r="G115" i="3"/>
  <c r="I114" i="3"/>
  <c r="H114" i="3"/>
  <c r="G114" i="3"/>
  <c r="I113" i="3"/>
  <c r="H113" i="3"/>
  <c r="G113" i="3"/>
  <c r="I112" i="3"/>
  <c r="H112" i="3"/>
  <c r="G112" i="3"/>
  <c r="I111" i="3"/>
  <c r="H111" i="3"/>
  <c r="G111" i="3"/>
  <c r="I110" i="3"/>
  <c r="H110" i="3"/>
  <c r="G110" i="3"/>
  <c r="I109" i="3"/>
  <c r="H109" i="3"/>
  <c r="G109" i="3"/>
  <c r="I108" i="3"/>
  <c r="H108" i="3"/>
  <c r="G108" i="3"/>
  <c r="I107" i="3"/>
  <c r="H107" i="3"/>
  <c r="G107" i="3"/>
  <c r="I106" i="3"/>
  <c r="H106" i="3"/>
  <c r="G106" i="3"/>
  <c r="I105" i="3"/>
  <c r="H105" i="3"/>
  <c r="G105" i="3"/>
  <c r="I104" i="3"/>
  <c r="H104" i="3"/>
  <c r="G104" i="3"/>
  <c r="I103" i="3"/>
  <c r="H103" i="3"/>
  <c r="G103" i="3"/>
  <c r="I102" i="3"/>
  <c r="H102" i="3"/>
  <c r="G102" i="3"/>
  <c r="I101" i="3"/>
  <c r="H101" i="3"/>
  <c r="G101" i="3"/>
  <c r="I100" i="3"/>
  <c r="H100" i="3"/>
  <c r="G100" i="3"/>
  <c r="I99" i="3"/>
  <c r="H99" i="3"/>
  <c r="G99" i="3"/>
  <c r="I98" i="3"/>
  <c r="H98" i="3"/>
  <c r="G98" i="3"/>
  <c r="I97" i="3"/>
  <c r="H97" i="3"/>
  <c r="G97" i="3"/>
  <c r="I96" i="3"/>
  <c r="H96" i="3"/>
  <c r="G96" i="3"/>
  <c r="I95" i="3"/>
  <c r="H95" i="3"/>
  <c r="G95" i="3"/>
  <c r="I94" i="3"/>
  <c r="H94" i="3"/>
  <c r="G94" i="3"/>
  <c r="I93" i="3"/>
  <c r="H93" i="3"/>
  <c r="G93" i="3"/>
  <c r="I92" i="3"/>
  <c r="H92" i="3"/>
  <c r="G92" i="3"/>
  <c r="I91" i="3"/>
  <c r="H91" i="3"/>
  <c r="G91" i="3"/>
  <c r="I90" i="3"/>
  <c r="H90" i="3"/>
  <c r="G90" i="3"/>
  <c r="I89" i="3"/>
  <c r="H89" i="3"/>
  <c r="G89" i="3"/>
  <c r="I88" i="3"/>
  <c r="H88" i="3"/>
  <c r="G88" i="3"/>
  <c r="I87" i="3"/>
  <c r="H87" i="3"/>
  <c r="G87" i="3"/>
  <c r="I86" i="3"/>
  <c r="H86" i="3"/>
  <c r="G86" i="3"/>
  <c r="I85" i="3"/>
  <c r="H85" i="3"/>
  <c r="G85" i="3"/>
  <c r="I84" i="3"/>
  <c r="H84" i="3"/>
  <c r="G84" i="3"/>
  <c r="I83" i="3"/>
  <c r="H83" i="3"/>
  <c r="G83" i="3"/>
  <c r="I82" i="3"/>
  <c r="H82" i="3"/>
  <c r="G82" i="3"/>
  <c r="I81" i="3"/>
  <c r="H81" i="3"/>
  <c r="G81" i="3"/>
  <c r="I80" i="3"/>
  <c r="H80" i="3"/>
  <c r="G80" i="3"/>
  <c r="I79" i="3"/>
  <c r="H79" i="3"/>
  <c r="G79" i="3"/>
  <c r="I78" i="3"/>
  <c r="H78" i="3"/>
  <c r="G78" i="3"/>
  <c r="I77" i="3"/>
  <c r="H77" i="3"/>
  <c r="G77" i="3"/>
  <c r="I76" i="3"/>
  <c r="H76" i="3"/>
  <c r="G76" i="3"/>
  <c r="I75" i="3"/>
  <c r="H75" i="3"/>
  <c r="G75" i="3"/>
  <c r="I74" i="3"/>
  <c r="H74" i="3"/>
  <c r="G74" i="3"/>
  <c r="I73" i="3"/>
  <c r="H73" i="3"/>
  <c r="G73" i="3"/>
  <c r="I72" i="3"/>
  <c r="H72" i="3"/>
  <c r="G72" i="3"/>
  <c r="I71" i="3"/>
  <c r="H71" i="3"/>
  <c r="G71" i="3"/>
  <c r="I70" i="3"/>
  <c r="H70" i="3"/>
  <c r="G70" i="3"/>
  <c r="I69" i="3"/>
  <c r="H69" i="3"/>
  <c r="G69" i="3"/>
  <c r="I68" i="3"/>
  <c r="H68" i="3"/>
  <c r="G68" i="3"/>
  <c r="I67" i="3"/>
  <c r="H67" i="3"/>
  <c r="G67" i="3"/>
  <c r="I66" i="3"/>
  <c r="H66" i="3"/>
  <c r="G66" i="3"/>
  <c r="I65" i="3"/>
  <c r="H65" i="3"/>
  <c r="G65" i="3"/>
  <c r="I64" i="3"/>
  <c r="H64" i="3"/>
  <c r="G64" i="3"/>
  <c r="I63" i="3"/>
  <c r="H63" i="3"/>
  <c r="G63" i="3"/>
  <c r="I62" i="3"/>
  <c r="H62" i="3"/>
  <c r="G62" i="3"/>
  <c r="I61" i="3"/>
  <c r="H61" i="3"/>
  <c r="G61" i="3"/>
  <c r="I60" i="3"/>
  <c r="H60" i="3"/>
  <c r="G60" i="3"/>
  <c r="I59" i="3"/>
  <c r="H59" i="3"/>
  <c r="G59" i="3"/>
  <c r="I58" i="3"/>
  <c r="H58" i="3"/>
  <c r="G58" i="3"/>
  <c r="I57" i="3"/>
  <c r="H57" i="3"/>
  <c r="G57" i="3"/>
  <c r="I56" i="3"/>
  <c r="H56" i="3"/>
  <c r="G56" i="3"/>
  <c r="I55" i="3"/>
  <c r="H55" i="3"/>
  <c r="G55" i="3"/>
  <c r="I54" i="3"/>
  <c r="H54" i="3"/>
  <c r="G54" i="3"/>
  <c r="I53" i="3"/>
  <c r="H53" i="3"/>
  <c r="G53" i="3"/>
  <c r="I52" i="3"/>
  <c r="H52" i="3"/>
  <c r="G52" i="3"/>
  <c r="I51" i="3"/>
  <c r="H51" i="3"/>
  <c r="G51" i="3"/>
  <c r="I50" i="3"/>
  <c r="H50" i="3"/>
  <c r="G50" i="3"/>
  <c r="I49" i="3"/>
  <c r="H49" i="3"/>
  <c r="G49" i="3"/>
  <c r="I48" i="3"/>
  <c r="H48" i="3"/>
  <c r="G48" i="3"/>
  <c r="I47" i="3"/>
  <c r="H47" i="3"/>
  <c r="G47" i="3"/>
  <c r="I46" i="3"/>
  <c r="H46" i="3"/>
  <c r="G46" i="3"/>
  <c r="I45" i="3"/>
  <c r="H45" i="3"/>
  <c r="G45" i="3"/>
  <c r="I44" i="3"/>
  <c r="H44" i="3"/>
  <c r="G44" i="3"/>
  <c r="I43" i="3"/>
  <c r="H43" i="3"/>
  <c r="G43" i="3"/>
  <c r="I42" i="3"/>
  <c r="H42" i="3"/>
  <c r="G42" i="3"/>
  <c r="I41" i="3"/>
  <c r="H41" i="3"/>
  <c r="G41" i="3"/>
  <c r="I40" i="3"/>
  <c r="H40" i="3"/>
  <c r="G40" i="3"/>
  <c r="I39" i="3"/>
  <c r="H39" i="3"/>
  <c r="G39" i="3"/>
  <c r="I38" i="3"/>
  <c r="H38" i="3"/>
  <c r="G38" i="3"/>
  <c r="I37" i="3"/>
  <c r="H37" i="3"/>
  <c r="G37" i="3"/>
  <c r="I36" i="3"/>
  <c r="H36" i="3"/>
  <c r="G36" i="3"/>
  <c r="I35" i="3"/>
  <c r="H35" i="3"/>
  <c r="G35" i="3"/>
  <c r="I34" i="3"/>
  <c r="H34" i="3"/>
  <c r="G34" i="3"/>
  <c r="I33" i="3"/>
  <c r="H33" i="3"/>
  <c r="G33" i="3"/>
  <c r="I32" i="3"/>
  <c r="H32" i="3"/>
  <c r="G32" i="3"/>
  <c r="I31" i="3"/>
  <c r="H31" i="3"/>
  <c r="G31" i="3"/>
  <c r="I30" i="3"/>
  <c r="H30" i="3"/>
  <c r="G30" i="3"/>
  <c r="I29" i="3"/>
  <c r="H29" i="3"/>
  <c r="G29" i="3"/>
  <c r="I28" i="3"/>
  <c r="H28" i="3"/>
  <c r="G28" i="3"/>
  <c r="I27" i="3"/>
  <c r="H27" i="3"/>
  <c r="G27" i="3"/>
  <c r="I26" i="3"/>
  <c r="H26" i="3"/>
  <c r="G26" i="3"/>
  <c r="I25" i="3"/>
  <c r="H25" i="3"/>
  <c r="G25" i="3"/>
  <c r="I24" i="3"/>
  <c r="H24" i="3"/>
  <c r="G24" i="3"/>
  <c r="I23" i="3"/>
  <c r="H23" i="3"/>
  <c r="G23" i="3"/>
  <c r="I22" i="3"/>
  <c r="H22" i="3"/>
  <c r="G22" i="3"/>
  <c r="I21" i="3"/>
  <c r="H21" i="3"/>
  <c r="G21" i="3"/>
  <c r="I20" i="3"/>
  <c r="H20" i="3"/>
  <c r="G20" i="3"/>
  <c r="I19" i="3"/>
  <c r="H19" i="3"/>
  <c r="G19" i="3"/>
  <c r="I18" i="3"/>
  <c r="H18" i="3"/>
  <c r="G18" i="3"/>
  <c r="I17" i="3"/>
  <c r="H17" i="3"/>
  <c r="G17" i="3"/>
  <c r="I16" i="3"/>
  <c r="H16" i="3"/>
  <c r="G16" i="3"/>
  <c r="I15" i="3"/>
  <c r="H15" i="3"/>
  <c r="G15" i="3"/>
  <c r="I14" i="3"/>
  <c r="H14" i="3"/>
  <c r="G14" i="3"/>
  <c r="I13" i="3"/>
  <c r="H13" i="3"/>
  <c r="G13" i="3"/>
  <c r="I12" i="3"/>
  <c r="H12" i="3"/>
  <c r="G12" i="3"/>
  <c r="I11" i="3"/>
  <c r="H11" i="3"/>
  <c r="G11" i="3"/>
  <c r="I10" i="3"/>
  <c r="H10" i="3"/>
  <c r="G10" i="3"/>
  <c r="I9" i="3"/>
  <c r="H9" i="3"/>
  <c r="G9" i="3"/>
  <c r="I8" i="3"/>
  <c r="H8" i="3"/>
  <c r="G8" i="3"/>
  <c r="I7" i="3"/>
  <c r="H7" i="3"/>
  <c r="G7" i="3"/>
  <c r="I6" i="3"/>
  <c r="H6" i="3"/>
  <c r="G6" i="3"/>
  <c r="I5" i="3"/>
  <c r="H5" i="3"/>
  <c r="G5" i="3"/>
  <c r="I4" i="3"/>
  <c r="H4" i="3"/>
  <c r="G4" i="3"/>
  <c r="I3" i="3"/>
  <c r="H3" i="3"/>
  <c r="G3" i="3"/>
  <c r="I2" i="3"/>
  <c r="H2" i="3"/>
  <c r="G2" i="3"/>
  <c r="L576" i="6" l="1"/>
  <c r="L885" i="6"/>
  <c r="L883" i="6"/>
  <c r="L881" i="6"/>
  <c r="L879" i="6"/>
  <c r="L877" i="6"/>
  <c r="L875" i="6"/>
  <c r="L873" i="6"/>
  <c r="L871" i="6"/>
  <c r="L869" i="6"/>
  <c r="L867" i="6"/>
  <c r="L865" i="6"/>
  <c r="L863" i="6"/>
  <c r="L861" i="6"/>
  <c r="L859" i="6"/>
  <c r="L857" i="6"/>
  <c r="L855" i="6"/>
  <c r="L853" i="6"/>
  <c r="L851" i="6"/>
  <c r="L849" i="6"/>
  <c r="L847" i="6"/>
  <c r="L845" i="6"/>
  <c r="L843" i="6"/>
  <c r="L841" i="6"/>
  <c r="L839" i="6"/>
  <c r="L837" i="6"/>
  <c r="L835" i="6"/>
  <c r="L833" i="6"/>
  <c r="L831" i="6"/>
  <c r="L829" i="6"/>
  <c r="L827" i="6"/>
  <c r="L825" i="6"/>
  <c r="L823" i="6"/>
  <c r="L821" i="6"/>
  <c r="L819" i="6"/>
  <c r="L817" i="6"/>
  <c r="L815" i="6"/>
  <c r="L813" i="6"/>
  <c r="L811" i="6"/>
  <c r="L809" i="6"/>
  <c r="L807" i="6"/>
  <c r="L805" i="6"/>
  <c r="L803" i="6"/>
  <c r="L801" i="6"/>
  <c r="L799" i="6"/>
  <c r="L797" i="6"/>
  <c r="L795" i="6"/>
  <c r="L793" i="6"/>
  <c r="L791" i="6"/>
  <c r="L789" i="6"/>
  <c r="L787" i="6"/>
  <c r="L785" i="6"/>
  <c r="L783" i="6"/>
  <c r="L781" i="6"/>
  <c r="L779" i="6"/>
  <c r="L777" i="6"/>
  <c r="L775" i="6"/>
  <c r="L773" i="6"/>
  <c r="L771" i="6"/>
  <c r="L769" i="6"/>
  <c r="L767" i="6"/>
  <c r="L765" i="6"/>
  <c r="L763" i="6"/>
  <c r="L761" i="6"/>
  <c r="L759" i="6"/>
  <c r="L757" i="6"/>
  <c r="L755" i="6"/>
  <c r="L753" i="6"/>
  <c r="L751" i="6"/>
  <c r="L749" i="6"/>
  <c r="L747" i="6"/>
  <c r="L745" i="6"/>
  <c r="L743" i="6"/>
  <c r="L741" i="6"/>
  <c r="L739" i="6"/>
  <c r="L737" i="6"/>
  <c r="L735" i="6"/>
  <c r="L733" i="6"/>
  <c r="L731" i="6"/>
  <c r="L729" i="6"/>
  <c r="L727" i="6"/>
  <c r="L725" i="6"/>
  <c r="L723" i="6"/>
  <c r="L721" i="6"/>
  <c r="L719" i="6"/>
  <c r="L717" i="6"/>
  <c r="L715" i="6"/>
  <c r="L713" i="6"/>
  <c r="L711" i="6"/>
  <c r="L709" i="6"/>
  <c r="L707" i="6"/>
  <c r="L705" i="6"/>
  <c r="L703" i="6"/>
  <c r="L701" i="6"/>
  <c r="L699" i="6"/>
  <c r="L697" i="6"/>
  <c r="L695" i="6"/>
  <c r="L693" i="6"/>
  <c r="L691" i="6"/>
  <c r="L689" i="6"/>
  <c r="L687" i="6"/>
  <c r="L685" i="6"/>
  <c r="L683" i="6"/>
  <c r="L681" i="6"/>
  <c r="L679" i="6"/>
  <c r="L677" i="6"/>
  <c r="L675" i="6"/>
  <c r="L673" i="6"/>
  <c r="L671" i="6"/>
  <c r="L669" i="6"/>
  <c r="L667" i="6"/>
  <c r="L665" i="6"/>
  <c r="L663" i="6"/>
  <c r="L661" i="6"/>
  <c r="L659" i="6"/>
  <c r="L657" i="6"/>
  <c r="L655" i="6"/>
  <c r="L653" i="6"/>
  <c r="L651" i="6"/>
  <c r="L649" i="6"/>
  <c r="L647" i="6"/>
  <c r="L645" i="6"/>
  <c r="L643" i="6"/>
  <c r="L641" i="6"/>
  <c r="L639" i="6"/>
  <c r="L637" i="6"/>
  <c r="L635" i="6"/>
  <c r="L633" i="6"/>
  <c r="L631" i="6"/>
  <c r="L629" i="6"/>
  <c r="L627" i="6"/>
  <c r="L625" i="6"/>
  <c r="L623" i="6"/>
  <c r="L621" i="6"/>
  <c r="L619" i="6"/>
  <c r="L617" i="6"/>
  <c r="L615" i="6"/>
  <c r="L613" i="6"/>
  <c r="L611" i="6"/>
  <c r="L609" i="6"/>
  <c r="L607" i="6"/>
  <c r="L605" i="6"/>
  <c r="L603" i="6"/>
  <c r="L601" i="6"/>
  <c r="L599" i="6"/>
  <c r="L597" i="6"/>
  <c r="L595" i="6"/>
  <c r="L593" i="6"/>
  <c r="L591" i="6"/>
  <c r="L589" i="6"/>
  <c r="L587" i="6"/>
  <c r="L585" i="6"/>
  <c r="L583" i="6"/>
  <c r="L581" i="6"/>
  <c r="L579" i="6"/>
  <c r="L577" i="6"/>
  <c r="L575" i="6"/>
  <c r="L573" i="6"/>
  <c r="L571" i="6"/>
  <c r="L569" i="6"/>
  <c r="L567" i="6"/>
  <c r="L565" i="6"/>
  <c r="L563" i="6"/>
  <c r="L561" i="6"/>
  <c r="L559" i="6"/>
  <c r="L557" i="6"/>
  <c r="L555" i="6"/>
  <c r="L553" i="6"/>
  <c r="L551" i="6"/>
  <c r="L549" i="6"/>
  <c r="L547" i="6"/>
  <c r="L545" i="6"/>
  <c r="L543" i="6"/>
  <c r="L541" i="6"/>
  <c r="L539" i="6"/>
  <c r="L537" i="6"/>
  <c r="L535" i="6"/>
  <c r="L533" i="6"/>
  <c r="L531" i="6"/>
  <c r="L529" i="6"/>
  <c r="L2" i="6"/>
  <c r="L527" i="6"/>
  <c r="L525" i="6"/>
  <c r="L523" i="6"/>
  <c r="L521" i="6"/>
  <c r="L519" i="6"/>
  <c r="L517" i="6"/>
  <c r="L515" i="6"/>
  <c r="L513" i="6"/>
  <c r="L511" i="6"/>
  <c r="L509" i="6"/>
  <c r="L507" i="6"/>
  <c r="L505" i="6"/>
  <c r="L503" i="6"/>
  <c r="L501" i="6"/>
  <c r="L499" i="6"/>
  <c r="L497" i="6"/>
  <c r="L495" i="6"/>
  <c r="L493" i="6"/>
  <c r="L491" i="6"/>
  <c r="L489" i="6"/>
  <c r="L487" i="6"/>
  <c r="L485" i="6"/>
  <c r="L483" i="6"/>
  <c r="L481" i="6"/>
  <c r="L479" i="6"/>
  <c r="L477" i="6"/>
  <c r="L475" i="6"/>
  <c r="L473" i="6"/>
  <c r="L471" i="6"/>
  <c r="L469" i="6"/>
  <c r="L467" i="6"/>
  <c r="L465" i="6"/>
  <c r="L463" i="6"/>
  <c r="L461" i="6"/>
  <c r="L459" i="6"/>
  <c r="L457" i="6"/>
  <c r="L455" i="6"/>
  <c r="L453" i="6"/>
  <c r="L451" i="6"/>
  <c r="L449" i="6"/>
  <c r="L447" i="6"/>
  <c r="L445" i="6"/>
  <c r="L443" i="6"/>
  <c r="L441" i="6"/>
  <c r="L439" i="6"/>
  <c r="L437" i="6"/>
  <c r="L435" i="6"/>
  <c r="L433" i="6"/>
  <c r="L431" i="6"/>
  <c r="L429" i="6"/>
  <c r="L427" i="6"/>
  <c r="L425" i="6"/>
  <c r="L423" i="6"/>
  <c r="L421" i="6"/>
  <c r="L419" i="6"/>
  <c r="L417" i="6"/>
  <c r="L415" i="6"/>
  <c r="L413" i="6"/>
  <c r="L411" i="6"/>
  <c r="L409" i="6"/>
  <c r="L407" i="6"/>
  <c r="L405" i="6"/>
  <c r="L403" i="6"/>
  <c r="L401" i="6"/>
  <c r="L399" i="6"/>
  <c r="L397" i="6"/>
  <c r="L395" i="6"/>
  <c r="L393" i="6"/>
  <c r="L391" i="6"/>
  <c r="L389" i="6"/>
  <c r="L387" i="6"/>
  <c r="L385" i="6"/>
  <c r="L383" i="6"/>
  <c r="L381" i="6"/>
  <c r="L379" i="6"/>
  <c r="L377" i="6"/>
  <c r="L375" i="6"/>
  <c r="L373" i="6"/>
  <c r="L371" i="6"/>
  <c r="L369" i="6"/>
  <c r="L367" i="6"/>
  <c r="L365" i="6"/>
  <c r="L363" i="6"/>
  <c r="L361" i="6"/>
  <c r="L359" i="6"/>
  <c r="L170" i="6"/>
  <c r="L168" i="6"/>
  <c r="L166" i="6"/>
  <c r="L164" i="6"/>
  <c r="L162" i="6"/>
  <c r="L160" i="6"/>
  <c r="L158" i="6"/>
  <c r="L156" i="6"/>
  <c r="L154" i="6"/>
  <c r="L152" i="6"/>
  <c r="L150" i="6"/>
  <c r="L148" i="6"/>
  <c r="L146" i="6"/>
  <c r="L144" i="6"/>
  <c r="L142" i="6"/>
  <c r="L140" i="6"/>
  <c r="L138" i="6"/>
  <c r="L136" i="6"/>
  <c r="L134" i="6"/>
  <c r="L132" i="6"/>
  <c r="L130" i="6"/>
  <c r="L128" i="6"/>
  <c r="L126" i="6"/>
  <c r="L124" i="6"/>
  <c r="L122" i="6"/>
  <c r="L120" i="6"/>
  <c r="L118" i="6"/>
  <c r="L116" i="6"/>
  <c r="L114" i="6"/>
  <c r="L112" i="6"/>
  <c r="L110" i="6"/>
  <c r="L108" i="6"/>
  <c r="L106" i="6"/>
  <c r="L104" i="6"/>
  <c r="L102" i="6"/>
  <c r="L100" i="6"/>
  <c r="L98" i="6"/>
  <c r="L96" i="6"/>
  <c r="L94" i="6"/>
  <c r="L92" i="6"/>
  <c r="L90" i="6"/>
  <c r="L88" i="6"/>
  <c r="L86" i="6"/>
  <c r="L84" i="6"/>
  <c r="L82" i="6"/>
  <c r="L80" i="6"/>
  <c r="L78" i="6"/>
  <c r="L76" i="6"/>
  <c r="L74" i="6"/>
  <c r="L72" i="6"/>
  <c r="L70" i="6"/>
  <c r="L68" i="6"/>
  <c r="L66" i="6"/>
  <c r="L64" i="6"/>
  <c r="L62" i="6"/>
  <c r="L60" i="6"/>
  <c r="L58" i="6"/>
  <c r="L56" i="6"/>
  <c r="L54" i="6"/>
  <c r="L52" i="6"/>
  <c r="L50" i="6"/>
  <c r="L48" i="6"/>
  <c r="L46" i="6"/>
  <c r="L44" i="6"/>
  <c r="L42" i="6"/>
  <c r="L40" i="6"/>
  <c r="L38" i="6"/>
  <c r="L36" i="6"/>
  <c r="L34" i="6"/>
  <c r="L32" i="6"/>
  <c r="L30" i="6"/>
  <c r="L28" i="6"/>
  <c r="L26" i="6"/>
  <c r="L24" i="6"/>
  <c r="L22" i="6"/>
  <c r="L20" i="6"/>
  <c r="L18" i="6"/>
  <c r="L16" i="6"/>
  <c r="L14" i="6"/>
  <c r="L12" i="6"/>
  <c r="L10" i="6"/>
  <c r="L8" i="6"/>
  <c r="L6" i="6"/>
  <c r="L4" i="6"/>
  <c r="J886" i="6"/>
  <c r="J884" i="6"/>
  <c r="J882" i="6"/>
  <c r="K885" i="6"/>
  <c r="K883" i="6"/>
  <c r="K881" i="6"/>
  <c r="J885" i="6"/>
  <c r="J883" i="6"/>
  <c r="J881" i="6"/>
  <c r="K884" i="6"/>
  <c r="K882" i="6"/>
  <c r="K886" i="6"/>
  <c r="K880" i="6"/>
  <c r="J880" i="6"/>
  <c r="K879" i="6"/>
  <c r="J879" i="6"/>
  <c r="K2" i="6" l="1"/>
  <c r="J2" i="6"/>
  <c r="K862" i="6"/>
  <c r="J862" i="6"/>
  <c r="K874" i="6"/>
  <c r="J874" i="6"/>
  <c r="K861" i="6"/>
  <c r="J861" i="6"/>
  <c r="K873" i="6"/>
  <c r="J873" i="6"/>
  <c r="K878" i="6"/>
  <c r="J878" i="6"/>
  <c r="K877" i="6"/>
  <c r="J877" i="6"/>
  <c r="K872" i="6"/>
  <c r="J872" i="6"/>
  <c r="K863" i="6"/>
  <c r="J863" i="6"/>
  <c r="K876" i="6"/>
  <c r="J876" i="6"/>
  <c r="K869" i="6"/>
  <c r="J869" i="6"/>
  <c r="K867" i="6"/>
  <c r="J867" i="6"/>
  <c r="K868" i="6"/>
  <c r="J868" i="6"/>
  <c r="K860" i="6"/>
  <c r="J860" i="6"/>
  <c r="K866" i="6"/>
  <c r="J866" i="6"/>
  <c r="K145" i="6"/>
  <c r="J145" i="6"/>
  <c r="K875" i="6"/>
  <c r="J875" i="6"/>
  <c r="K871" i="6"/>
  <c r="J871" i="6"/>
  <c r="K870" i="6"/>
  <c r="J870" i="6"/>
  <c r="K865" i="6"/>
  <c r="J865" i="6"/>
  <c r="K864" i="6"/>
  <c r="J864" i="6"/>
  <c r="K678" i="6"/>
  <c r="J678" i="6"/>
  <c r="K670" i="6"/>
  <c r="J670" i="6"/>
  <c r="K605" i="6"/>
  <c r="J605" i="6"/>
  <c r="K81" i="6"/>
  <c r="J81" i="6"/>
  <c r="K850" i="6"/>
  <c r="J850" i="6"/>
  <c r="K177" i="6"/>
  <c r="J177" i="6"/>
  <c r="K395" i="6"/>
  <c r="J395" i="6"/>
  <c r="K376" i="6"/>
  <c r="J376" i="6"/>
  <c r="K144" i="6"/>
  <c r="J144" i="6"/>
  <c r="K121" i="6"/>
  <c r="J121" i="6"/>
  <c r="K116" i="6"/>
  <c r="J116" i="6"/>
  <c r="K338" i="6"/>
  <c r="J338" i="6"/>
  <c r="K317" i="6"/>
  <c r="J317" i="6"/>
  <c r="K662" i="6"/>
  <c r="J662" i="6"/>
  <c r="K661" i="6"/>
  <c r="J661" i="6"/>
  <c r="K659" i="6"/>
  <c r="J659" i="6"/>
  <c r="K650" i="6"/>
  <c r="J650" i="6"/>
  <c r="K648" i="6"/>
  <c r="J648" i="6"/>
  <c r="K112" i="6"/>
  <c r="J112" i="6"/>
  <c r="K95" i="6"/>
  <c r="J95" i="6"/>
  <c r="K651" i="6"/>
  <c r="J651" i="6"/>
  <c r="K616" i="6"/>
  <c r="J616" i="6"/>
  <c r="K254" i="6"/>
  <c r="J254" i="6"/>
  <c r="K196" i="6"/>
  <c r="J196" i="6"/>
  <c r="K187" i="6"/>
  <c r="J187" i="6"/>
  <c r="K182" i="6"/>
  <c r="J182" i="6"/>
  <c r="K381" i="6"/>
  <c r="J381" i="6"/>
  <c r="K375" i="6"/>
  <c r="J375" i="6"/>
  <c r="K369" i="6"/>
  <c r="J369" i="6"/>
  <c r="K352" i="6"/>
  <c r="J352" i="6"/>
  <c r="K721" i="6"/>
  <c r="J721" i="6"/>
  <c r="K690" i="6"/>
  <c r="J690" i="6"/>
  <c r="K330" i="6"/>
  <c r="J330" i="6"/>
  <c r="K701" i="6"/>
  <c r="J701" i="6"/>
  <c r="K697" i="6"/>
  <c r="J697" i="6"/>
  <c r="K691" i="6"/>
  <c r="J691" i="6"/>
  <c r="K684" i="6"/>
  <c r="J684" i="6"/>
  <c r="K49" i="6"/>
  <c r="J49" i="6"/>
  <c r="K74" i="6"/>
  <c r="J74" i="6"/>
  <c r="K71" i="6"/>
  <c r="J71" i="6"/>
  <c r="K70" i="6"/>
  <c r="J70" i="6"/>
  <c r="K64" i="6"/>
  <c r="J64" i="6"/>
  <c r="K62" i="6"/>
  <c r="J62" i="6"/>
  <c r="K61" i="6"/>
  <c r="J61" i="6"/>
  <c r="K51" i="6"/>
  <c r="J51" i="6"/>
  <c r="K34" i="6"/>
  <c r="J34" i="6"/>
  <c r="K638" i="6"/>
  <c r="J638" i="6"/>
  <c r="K631" i="6"/>
  <c r="J631" i="6"/>
  <c r="K626" i="6"/>
  <c r="J626" i="6"/>
  <c r="K584" i="6"/>
  <c r="J584" i="6"/>
  <c r="K857" i="6"/>
  <c r="J857" i="6"/>
  <c r="K786" i="6"/>
  <c r="J786" i="6"/>
  <c r="K677" i="6"/>
  <c r="J677" i="6"/>
  <c r="K642" i="6"/>
  <c r="J642" i="6"/>
  <c r="K634" i="6"/>
  <c r="J634" i="6"/>
  <c r="K633" i="6"/>
  <c r="J633" i="6"/>
  <c r="K632" i="6"/>
  <c r="J632" i="6"/>
  <c r="K620" i="6"/>
  <c r="J620" i="6"/>
  <c r="K313" i="6"/>
  <c r="J313" i="6"/>
  <c r="K803" i="6"/>
  <c r="J803" i="6"/>
  <c r="K103" i="6"/>
  <c r="J103" i="6"/>
  <c r="K859" i="6"/>
  <c r="J859" i="6"/>
  <c r="K858" i="6"/>
  <c r="J858" i="6"/>
  <c r="K851" i="6"/>
  <c r="J851" i="6"/>
  <c r="K714" i="6"/>
  <c r="J714" i="6"/>
  <c r="K713" i="6"/>
  <c r="J713" i="6"/>
  <c r="K711" i="6"/>
  <c r="J711" i="6"/>
  <c r="K710" i="6"/>
  <c r="J710" i="6"/>
  <c r="K709" i="6"/>
  <c r="J709" i="6"/>
  <c r="K708" i="6"/>
  <c r="J708" i="6"/>
  <c r="K706" i="6"/>
  <c r="J706" i="6"/>
  <c r="K705" i="6"/>
  <c r="J705" i="6"/>
  <c r="K704" i="6"/>
  <c r="J704" i="6"/>
  <c r="K702" i="6"/>
  <c r="J702" i="6"/>
  <c r="K700" i="6"/>
  <c r="J700" i="6"/>
  <c r="K699" i="6"/>
  <c r="J699" i="6"/>
  <c r="K698" i="6"/>
  <c r="J698" i="6"/>
  <c r="K696" i="6"/>
  <c r="J696" i="6"/>
  <c r="K693" i="6"/>
  <c r="J693" i="6"/>
  <c r="K683" i="6"/>
  <c r="J683" i="6"/>
  <c r="K682" i="6"/>
  <c r="J682" i="6"/>
  <c r="K835" i="6"/>
  <c r="J835" i="6"/>
  <c r="K821" i="6"/>
  <c r="J821" i="6"/>
  <c r="K664" i="6"/>
  <c r="J664" i="6"/>
  <c r="K660" i="6"/>
  <c r="J660" i="6"/>
  <c r="K657" i="6"/>
  <c r="J657" i="6"/>
  <c r="K639" i="6"/>
  <c r="J639" i="6"/>
  <c r="K637" i="6"/>
  <c r="J637" i="6"/>
  <c r="K636" i="6"/>
  <c r="J636" i="6"/>
  <c r="K635" i="6"/>
  <c r="J635" i="6"/>
  <c r="K630" i="6"/>
  <c r="J630" i="6"/>
  <c r="K628" i="6"/>
  <c r="J628" i="6"/>
  <c r="K625" i="6"/>
  <c r="J625" i="6"/>
  <c r="K618" i="6"/>
  <c r="J618" i="6"/>
  <c r="K617" i="6"/>
  <c r="J617" i="6"/>
  <c r="K612" i="6"/>
  <c r="J612" i="6"/>
  <c r="K608" i="6"/>
  <c r="J608" i="6"/>
  <c r="K607" i="6"/>
  <c r="J607" i="6"/>
  <c r="K604" i="6"/>
  <c r="J604" i="6"/>
  <c r="K598" i="6"/>
  <c r="J598" i="6"/>
  <c r="K596" i="6"/>
  <c r="J596" i="6"/>
  <c r="K595" i="6"/>
  <c r="J595" i="6"/>
  <c r="K594" i="6"/>
  <c r="J594" i="6"/>
  <c r="K586" i="6"/>
  <c r="J586" i="6"/>
  <c r="K583" i="6"/>
  <c r="J583" i="6"/>
  <c r="K582" i="6"/>
  <c r="J582" i="6"/>
  <c r="K581" i="6"/>
  <c r="J581" i="6"/>
  <c r="K575" i="6"/>
  <c r="J575" i="6"/>
  <c r="K574" i="6"/>
  <c r="J574" i="6"/>
  <c r="K572" i="6"/>
  <c r="J572" i="6"/>
  <c r="K571" i="6"/>
  <c r="J571" i="6"/>
  <c r="K570" i="6"/>
  <c r="J570" i="6"/>
  <c r="K815" i="6"/>
  <c r="J815" i="6"/>
  <c r="K562" i="6"/>
  <c r="J562" i="6"/>
  <c r="K559" i="6"/>
  <c r="J559" i="6"/>
  <c r="K558" i="6"/>
  <c r="J558" i="6"/>
  <c r="K557" i="6"/>
  <c r="J557" i="6"/>
  <c r="K556" i="6"/>
  <c r="J556" i="6"/>
  <c r="K555" i="6"/>
  <c r="J555" i="6"/>
  <c r="K553" i="6"/>
  <c r="J553" i="6"/>
  <c r="K552" i="6"/>
  <c r="J552" i="6"/>
  <c r="K550" i="6"/>
  <c r="J550" i="6"/>
  <c r="K549" i="6"/>
  <c r="J549" i="6"/>
  <c r="K548" i="6"/>
  <c r="J548" i="6"/>
  <c r="K547" i="6"/>
  <c r="J547" i="6"/>
  <c r="K546" i="6"/>
  <c r="J546" i="6"/>
  <c r="K544" i="6"/>
  <c r="J544" i="6"/>
  <c r="K541" i="6"/>
  <c r="J541" i="6"/>
  <c r="K540" i="6"/>
  <c r="J540" i="6"/>
  <c r="K539" i="6"/>
  <c r="J539" i="6"/>
  <c r="K537" i="6"/>
  <c r="J537" i="6"/>
  <c r="K536" i="6"/>
  <c r="J536" i="6"/>
  <c r="K534" i="6"/>
  <c r="J534" i="6"/>
  <c r="K532" i="6"/>
  <c r="J532" i="6"/>
  <c r="K531" i="6"/>
  <c r="J531" i="6"/>
  <c r="K530" i="6"/>
  <c r="J530" i="6"/>
  <c r="K529" i="6"/>
  <c r="J529" i="6"/>
  <c r="K522" i="6"/>
  <c r="J522" i="6"/>
  <c r="K521" i="6"/>
  <c r="J521" i="6"/>
  <c r="K520" i="6"/>
  <c r="J520" i="6"/>
  <c r="K519" i="6"/>
  <c r="J519" i="6"/>
  <c r="K517" i="6"/>
  <c r="J517" i="6"/>
  <c r="K516" i="6"/>
  <c r="J516" i="6"/>
  <c r="K514" i="6"/>
  <c r="J514" i="6"/>
  <c r="K512" i="6"/>
  <c r="J512" i="6"/>
  <c r="K511" i="6"/>
  <c r="J511" i="6"/>
  <c r="K510" i="6"/>
  <c r="J510" i="6"/>
  <c r="K508" i="6"/>
  <c r="J508" i="6"/>
  <c r="K507" i="6"/>
  <c r="J507" i="6"/>
  <c r="K503" i="6"/>
  <c r="J503" i="6"/>
  <c r="K501" i="6"/>
  <c r="J501" i="6"/>
  <c r="K499" i="6"/>
  <c r="J499" i="6"/>
  <c r="K847" i="6"/>
  <c r="J847" i="6"/>
  <c r="K846" i="6"/>
  <c r="J846" i="6"/>
  <c r="K855" i="6"/>
  <c r="J855" i="6"/>
  <c r="K838" i="6"/>
  <c r="J838" i="6"/>
  <c r="K831" i="6"/>
  <c r="J831" i="6"/>
  <c r="K814" i="6"/>
  <c r="J814" i="6"/>
  <c r="K813" i="6"/>
  <c r="J813" i="6"/>
  <c r="K811" i="6"/>
  <c r="J811" i="6"/>
  <c r="K798" i="6"/>
  <c r="J798" i="6"/>
  <c r="K796" i="6"/>
  <c r="J796" i="6"/>
  <c r="K795" i="6"/>
  <c r="J795" i="6"/>
  <c r="K785" i="6"/>
  <c r="J785" i="6"/>
  <c r="K783" i="6"/>
  <c r="J783" i="6"/>
  <c r="K782" i="6"/>
  <c r="J782" i="6"/>
  <c r="K780" i="6"/>
  <c r="J780" i="6"/>
  <c r="K778" i="6"/>
  <c r="J778" i="6"/>
  <c r="K775" i="6"/>
  <c r="J775" i="6"/>
  <c r="K774" i="6"/>
  <c r="J774" i="6"/>
  <c r="K772" i="6"/>
  <c r="J772" i="6"/>
  <c r="K771" i="6"/>
  <c r="J771" i="6"/>
  <c r="K770" i="6"/>
  <c r="J770" i="6"/>
  <c r="K769" i="6"/>
  <c r="J769" i="6"/>
  <c r="K768" i="6"/>
  <c r="J768" i="6"/>
  <c r="K766" i="6"/>
  <c r="J766" i="6"/>
  <c r="K765" i="6"/>
  <c r="J765" i="6"/>
  <c r="K764" i="6"/>
  <c r="J764" i="6"/>
  <c r="K762" i="6"/>
  <c r="J762" i="6"/>
  <c r="K761" i="6"/>
  <c r="J761" i="6"/>
  <c r="K760" i="6"/>
  <c r="J760" i="6"/>
  <c r="K759" i="6"/>
  <c r="J759" i="6"/>
  <c r="K756" i="6"/>
  <c r="J756" i="6"/>
  <c r="K755" i="6"/>
  <c r="J755" i="6"/>
  <c r="K754" i="6"/>
  <c r="J754" i="6"/>
  <c r="K753" i="6"/>
  <c r="J753" i="6"/>
  <c r="K751" i="6"/>
  <c r="J751" i="6"/>
  <c r="K750" i="6"/>
  <c r="J750" i="6"/>
  <c r="K748" i="6"/>
  <c r="J748" i="6"/>
  <c r="K741" i="6"/>
  <c r="J741" i="6"/>
  <c r="K739" i="6"/>
  <c r="J739" i="6"/>
  <c r="K732" i="6"/>
  <c r="J732" i="6"/>
  <c r="K498" i="6"/>
  <c r="J498" i="6"/>
  <c r="K497" i="6"/>
  <c r="J497" i="6"/>
  <c r="K496" i="6"/>
  <c r="J496" i="6"/>
  <c r="K495" i="6"/>
  <c r="J495" i="6"/>
  <c r="K494" i="6"/>
  <c r="J494" i="6"/>
  <c r="K493" i="6"/>
  <c r="J493" i="6"/>
  <c r="K492" i="6"/>
  <c r="J492" i="6"/>
  <c r="K491" i="6"/>
  <c r="J491" i="6"/>
  <c r="K490" i="6"/>
  <c r="J490" i="6"/>
  <c r="K489" i="6"/>
  <c r="J489" i="6"/>
  <c r="K488" i="6"/>
  <c r="J488" i="6"/>
  <c r="K487" i="6"/>
  <c r="J487" i="6"/>
  <c r="K486" i="6"/>
  <c r="J486" i="6"/>
  <c r="K484" i="6"/>
  <c r="J484" i="6"/>
  <c r="K483" i="6"/>
  <c r="J483" i="6"/>
  <c r="K481" i="6"/>
  <c r="J481" i="6"/>
  <c r="K480" i="6"/>
  <c r="J480" i="6"/>
  <c r="K479" i="6"/>
  <c r="J479" i="6"/>
  <c r="K478" i="6"/>
  <c r="J478" i="6"/>
  <c r="K477" i="6"/>
  <c r="J477" i="6"/>
  <c r="K476" i="6"/>
  <c r="J476" i="6"/>
  <c r="K475" i="6"/>
  <c r="J475" i="6"/>
  <c r="K474" i="6"/>
  <c r="J474" i="6"/>
  <c r="K473" i="6"/>
  <c r="J473" i="6"/>
  <c r="K472" i="6"/>
  <c r="J472" i="6"/>
  <c r="K471" i="6"/>
  <c r="J471" i="6"/>
  <c r="K470" i="6"/>
  <c r="J470" i="6"/>
  <c r="K468" i="6"/>
  <c r="J468" i="6"/>
  <c r="K467" i="6"/>
  <c r="J467" i="6"/>
  <c r="K466" i="6"/>
  <c r="J466" i="6"/>
  <c r="K464" i="6"/>
  <c r="J464" i="6"/>
  <c r="K462" i="6"/>
  <c r="J462" i="6"/>
  <c r="K461" i="6"/>
  <c r="J461" i="6"/>
  <c r="K460" i="6"/>
  <c r="J460" i="6"/>
  <c r="K459" i="6"/>
  <c r="J459" i="6"/>
  <c r="K458" i="6"/>
  <c r="J458" i="6"/>
  <c r="K456" i="6"/>
  <c r="J456" i="6"/>
  <c r="K455" i="6"/>
  <c r="J455" i="6"/>
  <c r="K454" i="6"/>
  <c r="J454" i="6"/>
  <c r="K452" i="6"/>
  <c r="J452" i="6"/>
  <c r="K451" i="6"/>
  <c r="J451" i="6"/>
  <c r="K448" i="6"/>
  <c r="J448" i="6"/>
  <c r="K447" i="6"/>
  <c r="J447" i="6"/>
  <c r="K446" i="6"/>
  <c r="J446" i="6"/>
  <c r="K445" i="6"/>
  <c r="J445" i="6"/>
  <c r="K443" i="6"/>
  <c r="J443" i="6"/>
  <c r="K440" i="6"/>
  <c r="J440" i="6"/>
  <c r="K438" i="6"/>
  <c r="J438" i="6"/>
  <c r="K437" i="6"/>
  <c r="J437" i="6"/>
  <c r="K435" i="6"/>
  <c r="J435" i="6"/>
  <c r="K434" i="6"/>
  <c r="J434" i="6"/>
  <c r="K433" i="6"/>
  <c r="J433" i="6"/>
  <c r="K432" i="6"/>
  <c r="J432" i="6"/>
  <c r="K428" i="6"/>
  <c r="J428" i="6"/>
  <c r="K427" i="6"/>
  <c r="J427" i="6"/>
  <c r="K426" i="6"/>
  <c r="J426" i="6"/>
  <c r="K425" i="6"/>
  <c r="J425" i="6"/>
  <c r="K423" i="6"/>
  <c r="J423" i="6"/>
  <c r="K421" i="6"/>
  <c r="J421" i="6"/>
  <c r="K418" i="6"/>
  <c r="J418" i="6"/>
  <c r="K416" i="6"/>
  <c r="J416" i="6"/>
  <c r="K415" i="6"/>
  <c r="J415" i="6"/>
  <c r="K413" i="6"/>
  <c r="J413" i="6"/>
  <c r="K409" i="6"/>
  <c r="J409" i="6"/>
  <c r="K406" i="6"/>
  <c r="J406" i="6"/>
  <c r="K405" i="6"/>
  <c r="J405" i="6"/>
  <c r="K403" i="6"/>
  <c r="J403" i="6"/>
  <c r="K401" i="6"/>
  <c r="J401" i="6"/>
  <c r="K399" i="6"/>
  <c r="J399" i="6"/>
  <c r="K398" i="6"/>
  <c r="J398" i="6"/>
  <c r="K397" i="6"/>
  <c r="J397" i="6"/>
  <c r="K828" i="6"/>
  <c r="J828" i="6"/>
  <c r="K852" i="6"/>
  <c r="J852" i="6"/>
  <c r="K382" i="6"/>
  <c r="J382" i="6"/>
  <c r="K380" i="6"/>
  <c r="J380" i="6"/>
  <c r="K379" i="6"/>
  <c r="J379" i="6"/>
  <c r="K374" i="6"/>
  <c r="J374" i="6"/>
  <c r="K370" i="6"/>
  <c r="J370" i="6"/>
  <c r="K366" i="6"/>
  <c r="J366" i="6"/>
  <c r="K357" i="6"/>
  <c r="J357" i="6"/>
  <c r="K353" i="6"/>
  <c r="J353" i="6"/>
  <c r="K809" i="6"/>
  <c r="J809" i="6"/>
  <c r="K807" i="6"/>
  <c r="J807" i="6"/>
  <c r="K806" i="6"/>
  <c r="J806" i="6"/>
  <c r="K351" i="6"/>
  <c r="J351" i="6"/>
  <c r="K350" i="6"/>
  <c r="J350" i="6"/>
  <c r="K347" i="6"/>
  <c r="J347" i="6"/>
  <c r="K345" i="6"/>
  <c r="J345" i="6"/>
  <c r="K344" i="6"/>
  <c r="J344" i="6"/>
  <c r="K343" i="6"/>
  <c r="J343" i="6"/>
  <c r="K333" i="6"/>
  <c r="J333" i="6"/>
  <c r="K329" i="6"/>
  <c r="J329" i="6"/>
  <c r="K325" i="6"/>
  <c r="J325" i="6"/>
  <c r="K319" i="6"/>
  <c r="J319" i="6"/>
  <c r="K318" i="6"/>
  <c r="J318" i="6"/>
  <c r="K316" i="6"/>
  <c r="J316" i="6"/>
  <c r="K315" i="6"/>
  <c r="J315" i="6"/>
  <c r="K311" i="6"/>
  <c r="J311" i="6"/>
  <c r="K306" i="6"/>
  <c r="J306" i="6"/>
  <c r="K304" i="6"/>
  <c r="J304" i="6"/>
  <c r="K303" i="6"/>
  <c r="J303" i="6"/>
  <c r="K301" i="6"/>
  <c r="J301" i="6"/>
  <c r="K300" i="6"/>
  <c r="J300" i="6"/>
  <c r="K298" i="6"/>
  <c r="J298" i="6"/>
  <c r="K805" i="6"/>
  <c r="J805" i="6"/>
  <c r="K789" i="6"/>
  <c r="J789" i="6"/>
  <c r="K788" i="6"/>
  <c r="J788" i="6"/>
  <c r="K296" i="6"/>
  <c r="J296" i="6"/>
  <c r="K294" i="6"/>
  <c r="J294" i="6"/>
  <c r="K293" i="6"/>
  <c r="J293" i="6"/>
  <c r="K292" i="6"/>
  <c r="J292" i="6"/>
  <c r="K288" i="6"/>
  <c r="J288" i="6"/>
  <c r="K286" i="6"/>
  <c r="J286" i="6"/>
  <c r="K283" i="6"/>
  <c r="J283" i="6"/>
  <c r="K280" i="6"/>
  <c r="J280" i="6"/>
  <c r="K277" i="6"/>
  <c r="J277" i="6"/>
  <c r="K275" i="6"/>
  <c r="J275" i="6"/>
  <c r="K272" i="6"/>
  <c r="J272" i="6"/>
  <c r="K270" i="6"/>
  <c r="J270" i="6"/>
  <c r="K267" i="6"/>
  <c r="J267" i="6"/>
  <c r="K266" i="6"/>
  <c r="J266" i="6"/>
  <c r="K264" i="6"/>
  <c r="J264" i="6"/>
  <c r="K263" i="6"/>
  <c r="J263" i="6"/>
  <c r="K261" i="6"/>
  <c r="J261" i="6"/>
  <c r="K260" i="6"/>
  <c r="J260" i="6"/>
  <c r="K259" i="6"/>
  <c r="J259" i="6"/>
  <c r="K257" i="6"/>
  <c r="J257" i="6"/>
  <c r="K253" i="6"/>
  <c r="J253" i="6"/>
  <c r="K252" i="6"/>
  <c r="J252" i="6"/>
  <c r="K249" i="6"/>
  <c r="J249" i="6"/>
  <c r="K241" i="6"/>
  <c r="J241" i="6"/>
  <c r="K240" i="6"/>
  <c r="J240" i="6"/>
  <c r="K238" i="6"/>
  <c r="J238" i="6"/>
  <c r="K233" i="6"/>
  <c r="J233" i="6"/>
  <c r="K231" i="6"/>
  <c r="J231" i="6"/>
  <c r="K230" i="6"/>
  <c r="J230" i="6"/>
  <c r="K229" i="6"/>
  <c r="J229" i="6"/>
  <c r="K215" i="6"/>
  <c r="J215" i="6"/>
  <c r="K214" i="6"/>
  <c r="J214" i="6"/>
  <c r="K213" i="6"/>
  <c r="J213" i="6"/>
  <c r="K207" i="6"/>
  <c r="J207" i="6"/>
  <c r="K204" i="6"/>
  <c r="J204" i="6"/>
  <c r="K202" i="6"/>
  <c r="J202" i="6"/>
  <c r="K199" i="6"/>
  <c r="J199" i="6"/>
  <c r="K194" i="6"/>
  <c r="J194" i="6"/>
  <c r="K193" i="6"/>
  <c r="J193" i="6"/>
  <c r="K191" i="6"/>
  <c r="J191" i="6"/>
  <c r="K190" i="6"/>
  <c r="J190" i="6"/>
  <c r="K189" i="6"/>
  <c r="J189" i="6"/>
  <c r="K179" i="6"/>
  <c r="J179" i="6"/>
  <c r="K245" i="6"/>
  <c r="J245" i="6"/>
  <c r="K728" i="6"/>
  <c r="J728" i="6"/>
  <c r="K175" i="6"/>
  <c r="J175" i="6"/>
  <c r="K804" i="6"/>
  <c r="J804" i="6"/>
  <c r="K163" i="6"/>
  <c r="J163" i="6"/>
  <c r="K162" i="6"/>
  <c r="J162" i="6"/>
  <c r="K161" i="6"/>
  <c r="J161" i="6"/>
  <c r="K160" i="6"/>
  <c r="J160" i="6"/>
  <c r="K159" i="6"/>
  <c r="J159" i="6"/>
  <c r="K158" i="6"/>
  <c r="J158" i="6"/>
  <c r="K154" i="6"/>
  <c r="J154" i="6"/>
  <c r="K153" i="6"/>
  <c r="J153" i="6"/>
  <c r="K152" i="6"/>
  <c r="J152" i="6"/>
  <c r="K150" i="6"/>
  <c r="J150" i="6"/>
  <c r="K149" i="6"/>
  <c r="J149" i="6"/>
  <c r="K146" i="6"/>
  <c r="J146" i="6"/>
  <c r="K143" i="6"/>
  <c r="J143" i="6"/>
  <c r="K142" i="6"/>
  <c r="J142" i="6"/>
  <c r="K141" i="6"/>
  <c r="J141" i="6"/>
  <c r="K140" i="6"/>
  <c r="J140" i="6"/>
  <c r="K138" i="6"/>
  <c r="J138" i="6"/>
  <c r="K137" i="6"/>
  <c r="J137" i="6"/>
  <c r="K135" i="6"/>
  <c r="J135" i="6"/>
  <c r="K134" i="6"/>
  <c r="J134" i="6"/>
  <c r="K133" i="6"/>
  <c r="J133" i="6"/>
  <c r="K131" i="6"/>
  <c r="J131" i="6"/>
  <c r="K130" i="6"/>
  <c r="J130" i="6"/>
  <c r="K129" i="6"/>
  <c r="J129" i="6"/>
  <c r="K128" i="6"/>
  <c r="J128" i="6"/>
  <c r="K127" i="6"/>
  <c r="J127" i="6"/>
  <c r="K126" i="6"/>
  <c r="J126" i="6"/>
  <c r="K125" i="6"/>
  <c r="J125" i="6"/>
  <c r="K124" i="6"/>
  <c r="J124" i="6"/>
  <c r="K123" i="6"/>
  <c r="J123" i="6"/>
  <c r="K122" i="6"/>
  <c r="J122" i="6"/>
  <c r="K120" i="6"/>
  <c r="J120" i="6"/>
  <c r="K119" i="6"/>
  <c r="J119" i="6"/>
  <c r="K118" i="6"/>
  <c r="J118" i="6"/>
  <c r="K117" i="6"/>
  <c r="J117" i="6"/>
  <c r="K139" i="6"/>
  <c r="J139" i="6"/>
  <c r="K844" i="6"/>
  <c r="J844" i="6"/>
  <c r="K802" i="6"/>
  <c r="J802" i="6"/>
  <c r="K114" i="6"/>
  <c r="J114" i="6"/>
  <c r="K111" i="6"/>
  <c r="J111" i="6"/>
  <c r="K105" i="6"/>
  <c r="J105" i="6"/>
  <c r="K101" i="6"/>
  <c r="J101" i="6"/>
  <c r="K100" i="6"/>
  <c r="J100" i="6"/>
  <c r="K98" i="6"/>
  <c r="J98" i="6"/>
  <c r="K96" i="6"/>
  <c r="J96" i="6"/>
  <c r="K94" i="6"/>
  <c r="J94" i="6"/>
  <c r="K89" i="6"/>
  <c r="J89" i="6"/>
  <c r="K108" i="6"/>
  <c r="J108" i="6"/>
  <c r="K801" i="6"/>
  <c r="J801" i="6"/>
  <c r="K79" i="6"/>
  <c r="J79" i="6"/>
  <c r="K78" i="6"/>
  <c r="J78" i="6"/>
  <c r="K72" i="6"/>
  <c r="J72" i="6"/>
  <c r="K68" i="6"/>
  <c r="J68" i="6"/>
  <c r="K59" i="6"/>
  <c r="J59" i="6"/>
  <c r="K56" i="6"/>
  <c r="J56" i="6"/>
  <c r="K55" i="6"/>
  <c r="J55" i="6"/>
  <c r="K54" i="6"/>
  <c r="J54" i="6"/>
  <c r="K53" i="6"/>
  <c r="J53" i="6"/>
  <c r="K50" i="6"/>
  <c r="J50" i="6"/>
  <c r="K45" i="6"/>
  <c r="J45" i="6"/>
  <c r="K44" i="6"/>
  <c r="J44" i="6"/>
  <c r="K38" i="6"/>
  <c r="J38" i="6"/>
  <c r="K37" i="6"/>
  <c r="J37" i="6"/>
  <c r="K36" i="6"/>
  <c r="J36" i="6"/>
  <c r="K33" i="6"/>
  <c r="J33" i="6"/>
  <c r="K29" i="6"/>
  <c r="J29" i="6"/>
  <c r="K27" i="6"/>
  <c r="J27" i="6"/>
  <c r="K799" i="6"/>
  <c r="J799" i="6"/>
  <c r="K23" i="6"/>
  <c r="J23" i="6"/>
  <c r="K22" i="6"/>
  <c r="J22" i="6"/>
  <c r="K21" i="6"/>
  <c r="J21" i="6"/>
  <c r="K20" i="6"/>
  <c r="J20" i="6"/>
  <c r="K19" i="6"/>
  <c r="J19" i="6"/>
  <c r="K18" i="6"/>
  <c r="J18" i="6"/>
  <c r="K17" i="6"/>
  <c r="J17" i="6"/>
  <c r="K16" i="6"/>
  <c r="J16" i="6"/>
  <c r="K15" i="6"/>
  <c r="J15" i="6"/>
  <c r="K14" i="6"/>
  <c r="J14" i="6"/>
  <c r="K12" i="6"/>
  <c r="J12" i="6"/>
  <c r="K11" i="6"/>
  <c r="J11" i="6"/>
  <c r="K10" i="6"/>
  <c r="J10" i="6"/>
  <c r="K7" i="6"/>
  <c r="J7" i="6"/>
  <c r="K6" i="6"/>
  <c r="J6" i="6"/>
  <c r="K4" i="6"/>
  <c r="J4" i="6"/>
  <c r="K107" i="6"/>
  <c r="J107" i="6"/>
  <c r="K86" i="6"/>
  <c r="J86" i="6"/>
  <c r="K825" i="6"/>
  <c r="J825" i="6"/>
  <c r="K784" i="6"/>
  <c r="J784" i="6"/>
  <c r="K779" i="6"/>
  <c r="J779" i="6"/>
  <c r="K777" i="6"/>
  <c r="J777" i="6"/>
  <c r="K776" i="6"/>
  <c r="J776" i="6"/>
  <c r="K773" i="6"/>
  <c r="J773" i="6"/>
  <c r="K767" i="6"/>
  <c r="J767" i="6"/>
  <c r="K763" i="6"/>
  <c r="J763" i="6"/>
  <c r="K758" i="6"/>
  <c r="J758" i="6"/>
  <c r="K757" i="6"/>
  <c r="J757" i="6"/>
  <c r="K752" i="6"/>
  <c r="J752" i="6"/>
  <c r="K747" i="6"/>
  <c r="J747" i="6"/>
  <c r="K746" i="6"/>
  <c r="J746" i="6"/>
  <c r="K745" i="6"/>
  <c r="J745" i="6"/>
  <c r="K744" i="6"/>
  <c r="J744" i="6"/>
  <c r="K743" i="6"/>
  <c r="J743" i="6"/>
  <c r="K742" i="6"/>
  <c r="J742" i="6"/>
  <c r="K740" i="6"/>
  <c r="J740" i="6"/>
  <c r="K738" i="6"/>
  <c r="J738" i="6"/>
  <c r="K737" i="6"/>
  <c r="J737" i="6"/>
  <c r="K736" i="6"/>
  <c r="J736" i="6"/>
  <c r="K735" i="6"/>
  <c r="J735" i="6"/>
  <c r="K734" i="6"/>
  <c r="J734" i="6"/>
  <c r="K733" i="6"/>
  <c r="J733" i="6"/>
  <c r="K465" i="6"/>
  <c r="J465" i="6"/>
  <c r="K457" i="6"/>
  <c r="J457" i="6"/>
  <c r="K450" i="6"/>
  <c r="J450" i="6"/>
  <c r="K431" i="6"/>
  <c r="J431" i="6"/>
  <c r="K429" i="6"/>
  <c r="J429" i="6"/>
  <c r="K424" i="6"/>
  <c r="J424" i="6"/>
  <c r="K422" i="6"/>
  <c r="J422" i="6"/>
  <c r="K412" i="6"/>
  <c r="J412" i="6"/>
  <c r="K411" i="6"/>
  <c r="J411" i="6"/>
  <c r="K410" i="6"/>
  <c r="J410" i="6"/>
  <c r="K404" i="6"/>
  <c r="J404" i="6"/>
  <c r="K830" i="6"/>
  <c r="J830" i="6"/>
  <c r="K564" i="6"/>
  <c r="J564" i="6"/>
  <c r="K848" i="6"/>
  <c r="J848" i="6"/>
  <c r="K849" i="6"/>
  <c r="J849" i="6"/>
  <c r="K48" i="6"/>
  <c r="J48" i="6"/>
  <c r="K39" i="6"/>
  <c r="J39" i="6"/>
  <c r="K228" i="6"/>
  <c r="J228" i="6"/>
  <c r="K386" i="6"/>
  <c r="J386" i="6"/>
  <c r="K385" i="6"/>
  <c r="J385" i="6"/>
  <c r="K373" i="6"/>
  <c r="J373" i="6"/>
  <c r="K371" i="6"/>
  <c r="J371" i="6"/>
  <c r="K692" i="6"/>
  <c r="J692" i="6"/>
  <c r="K689" i="6"/>
  <c r="J689" i="6"/>
  <c r="K170" i="6"/>
  <c r="J170" i="6"/>
  <c r="K790" i="6"/>
  <c r="J790" i="6"/>
  <c r="K284" i="6"/>
  <c r="J284" i="6"/>
  <c r="K269" i="6"/>
  <c r="J269" i="6"/>
  <c r="K265" i="6"/>
  <c r="J265" i="6"/>
  <c r="K258" i="6"/>
  <c r="J258" i="6"/>
  <c r="K239" i="6"/>
  <c r="J239" i="6"/>
  <c r="K236" i="6"/>
  <c r="J236" i="6"/>
  <c r="K180" i="6"/>
  <c r="J180" i="6"/>
  <c r="K509" i="6"/>
  <c r="J509" i="6"/>
  <c r="K157" i="6"/>
  <c r="J157" i="6"/>
  <c r="K156" i="6"/>
  <c r="J156" i="6"/>
  <c r="K151" i="6"/>
  <c r="J151" i="6"/>
  <c r="K148" i="6"/>
  <c r="J148" i="6"/>
  <c r="K147" i="6"/>
  <c r="J147" i="6"/>
  <c r="K136" i="6"/>
  <c r="J136" i="6"/>
  <c r="K132" i="6"/>
  <c r="J132" i="6"/>
  <c r="K843" i="6"/>
  <c r="J843" i="6"/>
  <c r="K8" i="6"/>
  <c r="J8" i="6"/>
  <c r="K77" i="6"/>
  <c r="J77" i="6"/>
  <c r="K75" i="6"/>
  <c r="J75" i="6"/>
  <c r="K65" i="6"/>
  <c r="J65" i="6"/>
  <c r="K52" i="6"/>
  <c r="J52" i="6"/>
  <c r="K9" i="6"/>
  <c r="J9" i="6"/>
  <c r="K3" i="6"/>
  <c r="J3" i="6"/>
  <c r="K621" i="6"/>
  <c r="J621" i="6"/>
  <c r="K576" i="6"/>
  <c r="J576" i="6"/>
  <c r="K573" i="6"/>
  <c r="J573" i="6"/>
  <c r="K569" i="6"/>
  <c r="J569" i="6"/>
  <c r="K566" i="6"/>
  <c r="J566" i="6"/>
  <c r="K688" i="6"/>
  <c r="J688" i="6"/>
  <c r="K686" i="6"/>
  <c r="J686" i="6"/>
  <c r="K67" i="6"/>
  <c r="J67" i="6"/>
  <c r="K58" i="6"/>
  <c r="J58" i="6"/>
  <c r="K41" i="6"/>
  <c r="J41" i="6"/>
  <c r="K32" i="6"/>
  <c r="J32" i="6"/>
  <c r="K28" i="6"/>
  <c r="J28" i="6"/>
  <c r="K69" i="6"/>
  <c r="J69" i="6"/>
  <c r="K66" i="6"/>
  <c r="J66" i="6"/>
  <c r="K57" i="6"/>
  <c r="J57" i="6"/>
  <c r="K47" i="6"/>
  <c r="J47" i="6"/>
  <c r="K46" i="6"/>
  <c r="J46" i="6"/>
  <c r="K40" i="6"/>
  <c r="J40" i="6"/>
  <c r="K31" i="6"/>
  <c r="J31" i="6"/>
  <c r="K30" i="6"/>
  <c r="J30" i="6"/>
  <c r="K25" i="6"/>
  <c r="J25" i="6"/>
  <c r="K394" i="6"/>
  <c r="J394" i="6"/>
  <c r="K390" i="6"/>
  <c r="J390" i="6"/>
  <c r="K388" i="6"/>
  <c r="J388" i="6"/>
  <c r="K387" i="6"/>
  <c r="J387" i="6"/>
  <c r="K372" i="6"/>
  <c r="J372" i="6"/>
  <c r="K368" i="6"/>
  <c r="J368" i="6"/>
  <c r="K367" i="6"/>
  <c r="J367" i="6"/>
  <c r="K358" i="6"/>
  <c r="J358" i="6"/>
  <c r="K354" i="6"/>
  <c r="J354" i="6"/>
  <c r="K210" i="6"/>
  <c r="J210" i="6"/>
  <c r="K208" i="6"/>
  <c r="J208" i="6"/>
  <c r="K200" i="6"/>
  <c r="J200" i="6"/>
  <c r="K184" i="6"/>
  <c r="J184" i="6"/>
  <c r="K183" i="6"/>
  <c r="J183" i="6"/>
  <c r="K181" i="6"/>
  <c r="J181" i="6"/>
  <c r="K13" i="6"/>
  <c r="J13" i="6"/>
  <c r="K5" i="6"/>
  <c r="J5" i="6"/>
  <c r="K832" i="6"/>
  <c r="J832" i="6"/>
  <c r="K703" i="6"/>
  <c r="J703" i="6"/>
  <c r="K685" i="6"/>
  <c r="J685" i="6"/>
  <c r="K724" i="6"/>
  <c r="J724" i="6"/>
  <c r="K720" i="6"/>
  <c r="J720" i="6"/>
  <c r="K749" i="6"/>
  <c r="J749" i="6"/>
  <c r="K482" i="6"/>
  <c r="J482" i="6"/>
  <c r="K469" i="6"/>
  <c r="J469" i="6"/>
  <c r="K442" i="6"/>
  <c r="J442" i="6"/>
  <c r="K430" i="6"/>
  <c r="J430" i="6"/>
  <c r="K414" i="6"/>
  <c r="J414" i="6"/>
  <c r="K408" i="6"/>
  <c r="J408" i="6"/>
  <c r="K407" i="6"/>
  <c r="J407" i="6"/>
  <c r="K400" i="6"/>
  <c r="J400" i="6"/>
  <c r="K523" i="6"/>
  <c r="J523" i="6"/>
  <c r="K297" i="6"/>
  <c r="J297" i="6"/>
  <c r="K824" i="6"/>
  <c r="J824" i="6"/>
  <c r="K823" i="6"/>
  <c r="J823" i="6"/>
  <c r="K822" i="6"/>
  <c r="J822" i="6"/>
  <c r="K731" i="6"/>
  <c r="J731" i="6"/>
  <c r="K663" i="6"/>
  <c r="J663" i="6"/>
  <c r="K658" i="6"/>
  <c r="J658" i="6"/>
  <c r="K646" i="6"/>
  <c r="J646" i="6"/>
  <c r="K641" i="6"/>
  <c r="J641" i="6"/>
  <c r="K622" i="6"/>
  <c r="J622" i="6"/>
  <c r="K611" i="6"/>
  <c r="J611" i="6"/>
  <c r="K609" i="6"/>
  <c r="J609" i="6"/>
  <c r="K587" i="6"/>
  <c r="J587" i="6"/>
  <c r="K839" i="6"/>
  <c r="J839" i="6"/>
  <c r="K673" i="6"/>
  <c r="J673" i="6"/>
  <c r="K672" i="6"/>
  <c r="J672" i="6"/>
  <c r="K665" i="6"/>
  <c r="J665" i="6"/>
  <c r="K600" i="6"/>
  <c r="J600" i="6"/>
  <c r="K597" i="6"/>
  <c r="J597" i="6"/>
  <c r="K833" i="6"/>
  <c r="J833" i="6"/>
  <c r="K599" i="6"/>
  <c r="J599" i="6"/>
  <c r="K35" i="6"/>
  <c r="J35" i="6"/>
  <c r="K837" i="6"/>
  <c r="J837" i="6"/>
  <c r="K384" i="6"/>
  <c r="J384" i="6"/>
  <c r="K377" i="6"/>
  <c r="J377" i="6"/>
  <c r="K364" i="6"/>
  <c r="J364" i="6"/>
  <c r="K363" i="6"/>
  <c r="J363" i="6"/>
  <c r="K359" i="6"/>
  <c r="J359" i="6"/>
  <c r="K290" i="6"/>
  <c r="J290" i="6"/>
  <c r="K287" i="6"/>
  <c r="J287" i="6"/>
  <c r="K279" i="6"/>
  <c r="J279" i="6"/>
  <c r="K278" i="6"/>
  <c r="J278" i="6"/>
  <c r="K248" i="6"/>
  <c r="J248" i="6"/>
  <c r="K243" i="6"/>
  <c r="J243" i="6"/>
  <c r="K787" i="6"/>
  <c r="J787" i="6"/>
  <c r="K273" i="6"/>
  <c r="J273" i="6"/>
  <c r="K268" i="6"/>
  <c r="J268" i="6"/>
  <c r="K226" i="6"/>
  <c r="J226" i="6"/>
  <c r="K203" i="6"/>
  <c r="J203" i="6"/>
  <c r="K841" i="6"/>
  <c r="J841" i="6"/>
  <c r="K155" i="6"/>
  <c r="J155" i="6"/>
  <c r="K792" i="6"/>
  <c r="J792" i="6"/>
  <c r="K680" i="6"/>
  <c r="J680" i="6"/>
  <c r="K580" i="6"/>
  <c r="J580" i="6"/>
  <c r="K579" i="6"/>
  <c r="J579" i="6"/>
  <c r="K577" i="6"/>
  <c r="J577" i="6"/>
  <c r="K567" i="6"/>
  <c r="J567" i="6"/>
  <c r="K727" i="6"/>
  <c r="J727" i="6"/>
  <c r="K726" i="6"/>
  <c r="J726" i="6"/>
  <c r="K723" i="6"/>
  <c r="J723" i="6"/>
  <c r="K722" i="6"/>
  <c r="J722" i="6"/>
  <c r="K106" i="6"/>
  <c r="J106" i="6"/>
  <c r="K97" i="6"/>
  <c r="J97" i="6"/>
  <c r="K91" i="6"/>
  <c r="J91" i="6"/>
  <c r="K781" i="6"/>
  <c r="J781" i="6"/>
  <c r="K449" i="6"/>
  <c r="J449" i="6"/>
  <c r="K707" i="6"/>
  <c r="J707" i="6"/>
  <c r="K794" i="6"/>
  <c r="J794" i="6"/>
  <c r="K793" i="6"/>
  <c r="J793" i="6"/>
  <c r="K578" i="6"/>
  <c r="J578" i="6"/>
  <c r="K568" i="6"/>
  <c r="J568" i="6"/>
  <c r="K565" i="6"/>
  <c r="J565" i="6"/>
  <c r="K307" i="6"/>
  <c r="J307" i="6"/>
  <c r="K73" i="6"/>
  <c r="J73" i="6"/>
  <c r="K43" i="6"/>
  <c r="J43" i="6"/>
  <c r="K842" i="6"/>
  <c r="J842" i="6"/>
  <c r="K80" i="6"/>
  <c r="J80" i="6"/>
  <c r="K92" i="6"/>
  <c r="J92" i="6"/>
  <c r="K173" i="6"/>
  <c r="J173" i="6"/>
  <c r="K172" i="6"/>
  <c r="J172" i="6"/>
  <c r="K321" i="6"/>
  <c r="J321" i="6"/>
  <c r="K308" i="6"/>
  <c r="J308" i="6"/>
  <c r="K42" i="6"/>
  <c r="J42" i="6"/>
  <c r="K115" i="6"/>
  <c r="J115" i="6"/>
  <c r="K800" i="6"/>
  <c r="J800" i="6"/>
  <c r="K60" i="6"/>
  <c r="J60" i="6"/>
  <c r="K227" i="6"/>
  <c r="J227" i="6"/>
  <c r="K320" i="6"/>
  <c r="J320" i="6"/>
  <c r="K305" i="6"/>
  <c r="J305" i="6"/>
  <c r="K365" i="6"/>
  <c r="J365" i="6"/>
  <c r="K654" i="6"/>
  <c r="J654" i="6"/>
  <c r="K603" i="6"/>
  <c r="J603" i="6"/>
  <c r="K695" i="6"/>
  <c r="J695" i="6"/>
  <c r="K687" i="6"/>
  <c r="J687" i="6"/>
  <c r="K563" i="6"/>
  <c r="J563" i="6"/>
  <c r="K560" i="6"/>
  <c r="J560" i="6"/>
  <c r="K515" i="6"/>
  <c r="J515" i="6"/>
  <c r="K797" i="6"/>
  <c r="J797" i="6"/>
  <c r="K856" i="6"/>
  <c r="J856" i="6"/>
  <c r="K826" i="6"/>
  <c r="J826" i="6"/>
  <c r="K812" i="6"/>
  <c r="J812" i="6"/>
  <c r="K485" i="6"/>
  <c r="J485" i="6"/>
  <c r="K463" i="6"/>
  <c r="J463" i="6"/>
  <c r="K453" i="6"/>
  <c r="J453" i="6"/>
  <c r="K444" i="6"/>
  <c r="J444" i="6"/>
  <c r="K441" i="6"/>
  <c r="J441" i="6"/>
  <c r="K436" i="6"/>
  <c r="J436" i="6"/>
  <c r="K420" i="6"/>
  <c r="J420" i="6"/>
  <c r="K419" i="6"/>
  <c r="J419" i="6"/>
  <c r="K417" i="6"/>
  <c r="J417" i="6"/>
  <c r="K402" i="6"/>
  <c r="J402" i="6"/>
  <c r="K506" i="6"/>
  <c r="J506" i="6"/>
  <c r="K222" i="6"/>
  <c r="J222" i="6"/>
  <c r="K216" i="6"/>
  <c r="J216" i="6"/>
  <c r="K197" i="6"/>
  <c r="J197" i="6"/>
  <c r="K810" i="6"/>
  <c r="J810" i="6"/>
  <c r="K393" i="6"/>
  <c r="J393" i="6"/>
  <c r="K378" i="6"/>
  <c r="J378" i="6"/>
  <c r="K356" i="6"/>
  <c r="J356" i="6"/>
  <c r="K391" i="6"/>
  <c r="J391" i="6"/>
  <c r="K669" i="6"/>
  <c r="J669" i="6"/>
  <c r="K656" i="6"/>
  <c r="J656" i="6"/>
  <c r="K623" i="6"/>
  <c r="J623" i="6"/>
  <c r="K610" i="6"/>
  <c r="J610" i="6"/>
  <c r="K336" i="6"/>
  <c r="J336" i="6"/>
  <c r="K309" i="6"/>
  <c r="J309" i="6"/>
  <c r="K829" i="6"/>
  <c r="J829" i="6"/>
  <c r="K729" i="6"/>
  <c r="J729" i="6"/>
  <c r="K845" i="6"/>
  <c r="J845" i="6"/>
  <c r="K513" i="6"/>
  <c r="J513" i="6"/>
  <c r="K110" i="6"/>
  <c r="J110" i="6"/>
  <c r="K102" i="6"/>
  <c r="J102" i="6"/>
  <c r="K88" i="6"/>
  <c r="J88" i="6"/>
  <c r="K362" i="6"/>
  <c r="J362" i="6"/>
  <c r="K601" i="6"/>
  <c r="J601" i="6"/>
  <c r="K76" i="6"/>
  <c r="J76" i="6"/>
  <c r="K383" i="6"/>
  <c r="J383" i="6"/>
  <c r="K361" i="6"/>
  <c r="J361" i="6"/>
  <c r="K396" i="6"/>
  <c r="J396" i="6"/>
  <c r="K392" i="6"/>
  <c r="J392" i="6"/>
  <c r="K389" i="6"/>
  <c r="J389" i="6"/>
  <c r="K360" i="6"/>
  <c r="J360" i="6"/>
  <c r="K355" i="6"/>
  <c r="J355" i="6"/>
  <c r="K113" i="6"/>
  <c r="J113" i="6"/>
  <c r="K282" i="6"/>
  <c r="J282" i="6"/>
  <c r="K235" i="6"/>
  <c r="J235" i="6"/>
  <c r="K234" i="6"/>
  <c r="J234" i="6"/>
  <c r="K195" i="6"/>
  <c r="J195" i="6"/>
  <c r="K186" i="6"/>
  <c r="J186" i="6"/>
  <c r="K840" i="6"/>
  <c r="J840" i="6"/>
  <c r="K332" i="6"/>
  <c r="J332" i="6"/>
  <c r="K310" i="6"/>
  <c r="J310" i="6"/>
  <c r="K289" i="6"/>
  <c r="J289" i="6"/>
  <c r="K262" i="6"/>
  <c r="J262" i="6"/>
  <c r="K251" i="6"/>
  <c r="J251" i="6"/>
  <c r="K247" i="6"/>
  <c r="J247" i="6"/>
  <c r="K224" i="6"/>
  <c r="J224" i="6"/>
  <c r="K221" i="6"/>
  <c r="J221" i="6"/>
  <c r="K219" i="6"/>
  <c r="J219" i="6"/>
  <c r="K212" i="6"/>
  <c r="J212" i="6"/>
  <c r="K209" i="6"/>
  <c r="J209" i="6"/>
  <c r="K206" i="6"/>
  <c r="J206" i="6"/>
  <c r="K198" i="6"/>
  <c r="J198" i="6"/>
  <c r="K188" i="6"/>
  <c r="J188" i="6"/>
  <c r="K178" i="6"/>
  <c r="J178" i="6"/>
  <c r="K295" i="6"/>
  <c r="J295" i="6"/>
  <c r="K291" i="6"/>
  <c r="J291" i="6"/>
  <c r="K285" i="6"/>
  <c r="J285" i="6"/>
  <c r="K256" i="6"/>
  <c r="J256" i="6"/>
  <c r="K220" i="6"/>
  <c r="J220" i="6"/>
  <c r="K218" i="6"/>
  <c r="J218" i="6"/>
  <c r="K192" i="6"/>
  <c r="J192" i="6"/>
  <c r="K205" i="6"/>
  <c r="J205" i="6"/>
  <c r="K836" i="6"/>
  <c r="J836" i="6"/>
  <c r="K694" i="6"/>
  <c r="J694" i="6"/>
  <c r="K85" i="6"/>
  <c r="J85" i="6"/>
  <c r="K225" i="6"/>
  <c r="J225" i="6"/>
  <c r="K185" i="6"/>
  <c r="J185" i="6"/>
  <c r="K99" i="6"/>
  <c r="J99" i="6"/>
  <c r="K346" i="6"/>
  <c r="J346" i="6"/>
  <c r="K339" i="6"/>
  <c r="J339" i="6"/>
  <c r="K327" i="6"/>
  <c r="J327" i="6"/>
  <c r="K314" i="6"/>
  <c r="J314" i="6"/>
  <c r="K791" i="6"/>
  <c r="J791" i="6"/>
  <c r="K561" i="6"/>
  <c r="J561" i="6"/>
  <c r="K545" i="6"/>
  <c r="J545" i="6"/>
  <c r="K538" i="6"/>
  <c r="J538" i="6"/>
  <c r="K526" i="6"/>
  <c r="J526" i="6"/>
  <c r="K505" i="6"/>
  <c r="J505" i="6"/>
  <c r="K109" i="6"/>
  <c r="J109" i="6"/>
  <c r="K104" i="6"/>
  <c r="J104" i="6"/>
  <c r="K93" i="6"/>
  <c r="J93" i="6"/>
  <c r="K90" i="6"/>
  <c r="J90" i="6"/>
  <c r="K87" i="6"/>
  <c r="J87" i="6"/>
  <c r="K84" i="6"/>
  <c r="J84" i="6"/>
  <c r="K82" i="6"/>
  <c r="J82" i="6"/>
  <c r="K543" i="6"/>
  <c r="J543" i="6"/>
  <c r="K535" i="6"/>
  <c r="J535" i="6"/>
  <c r="K527" i="6"/>
  <c r="J527" i="6"/>
  <c r="K816" i="6"/>
  <c r="J816" i="6"/>
  <c r="K712" i="6"/>
  <c r="J712" i="6"/>
  <c r="K730" i="6"/>
  <c r="J730" i="6"/>
  <c r="K176" i="6"/>
  <c r="J176" i="6"/>
  <c r="K171" i="6"/>
  <c r="J171" i="6"/>
  <c r="K63" i="6"/>
  <c r="J63" i="6"/>
  <c r="K349" i="6"/>
  <c r="J349" i="6"/>
  <c r="K322" i="6"/>
  <c r="J322" i="6"/>
  <c r="K615" i="6"/>
  <c r="J615" i="6"/>
  <c r="K614" i="6"/>
  <c r="J614" i="6"/>
  <c r="K588" i="6"/>
  <c r="J588" i="6"/>
  <c r="K640" i="6"/>
  <c r="J640" i="6"/>
  <c r="K606" i="6"/>
  <c r="J606" i="6"/>
  <c r="K667" i="6"/>
  <c r="J667" i="6"/>
  <c r="K591" i="6"/>
  <c r="J591" i="6"/>
  <c r="K554" i="6"/>
  <c r="J554" i="6"/>
  <c r="K528" i="6"/>
  <c r="J528" i="6"/>
  <c r="K504" i="6"/>
  <c r="J504" i="6"/>
  <c r="K502" i="6"/>
  <c r="J502" i="6"/>
  <c r="K647" i="6"/>
  <c r="J647" i="6"/>
  <c r="K590" i="6"/>
  <c r="J590" i="6"/>
  <c r="K174" i="6"/>
  <c r="J174" i="6"/>
  <c r="K819" i="6"/>
  <c r="J819" i="6"/>
  <c r="K818" i="6"/>
  <c r="J818" i="6"/>
  <c r="K593" i="6"/>
  <c r="J593" i="6"/>
  <c r="K592" i="6"/>
  <c r="J592" i="6"/>
  <c r="K718" i="6"/>
  <c r="J718" i="6"/>
  <c r="K717" i="6"/>
  <c r="J717" i="6"/>
  <c r="K716" i="6"/>
  <c r="J716" i="6"/>
  <c r="K715" i="6"/>
  <c r="J715" i="6"/>
  <c r="K817" i="6"/>
  <c r="J817" i="6"/>
  <c r="K679" i="6"/>
  <c r="J679" i="6"/>
  <c r="K676" i="6"/>
  <c r="J676" i="6"/>
  <c r="K674" i="6"/>
  <c r="J674" i="6"/>
  <c r="K666" i="6"/>
  <c r="J666" i="6"/>
  <c r="K655" i="6"/>
  <c r="J655" i="6"/>
  <c r="K644" i="6"/>
  <c r="J644" i="6"/>
  <c r="K629" i="6"/>
  <c r="J629" i="6"/>
  <c r="K627" i="6"/>
  <c r="J627" i="6"/>
  <c r="K439" i="6"/>
  <c r="J439" i="6"/>
  <c r="K525" i="6"/>
  <c r="J525" i="6"/>
  <c r="K246" i="6"/>
  <c r="J246" i="6"/>
  <c r="K244" i="6"/>
  <c r="J244" i="6"/>
  <c r="K232" i="6"/>
  <c r="J232" i="6"/>
  <c r="K335" i="6"/>
  <c r="J335" i="6"/>
  <c r="K302" i="6"/>
  <c r="J302" i="6"/>
  <c r="K551" i="6"/>
  <c r="J551" i="6"/>
  <c r="K542" i="6"/>
  <c r="J542" i="6"/>
  <c r="K533" i="6"/>
  <c r="J533" i="6"/>
  <c r="K524" i="6"/>
  <c r="J524" i="6"/>
  <c r="A202" i="3"/>
  <c r="A203" i="3"/>
  <c r="A204" i="3"/>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01" i="3"/>
  <c r="K820" i="6"/>
  <c r="J820" i="6"/>
  <c r="K681" i="6"/>
  <c r="J681" i="6"/>
  <c r="K675" i="6"/>
  <c r="J675" i="6"/>
  <c r="K671" i="6"/>
  <c r="J671" i="6"/>
  <c r="K668" i="6"/>
  <c r="J668" i="6"/>
  <c r="K652" i="6"/>
  <c r="J652" i="6"/>
  <c r="K645" i="6"/>
  <c r="J645" i="6"/>
  <c r="K643" i="6"/>
  <c r="J643" i="6"/>
  <c r="K624" i="6"/>
  <c r="J624" i="6"/>
  <c r="K619" i="6"/>
  <c r="J619" i="6"/>
  <c r="K602" i="6"/>
  <c r="J602" i="6"/>
  <c r="K585" i="6"/>
  <c r="J585" i="6"/>
  <c r="K83" i="6"/>
  <c r="J83" i="6"/>
  <c r="K854" i="6"/>
  <c r="J854" i="6"/>
  <c r="K808" i="6"/>
  <c r="J808" i="6"/>
  <c r="K348" i="6"/>
  <c r="J348" i="6"/>
  <c r="K340" i="6"/>
  <c r="J340" i="6"/>
  <c r="K328" i="6"/>
  <c r="J328" i="6"/>
  <c r="K326" i="6"/>
  <c r="J326" i="6"/>
  <c r="K324" i="6"/>
  <c r="J324" i="6"/>
  <c r="K323" i="6"/>
  <c r="J323" i="6"/>
  <c r="K312" i="6"/>
  <c r="J312" i="6"/>
  <c r="K281" i="6"/>
  <c r="J281" i="6"/>
  <c r="K274" i="6"/>
  <c r="J274" i="6"/>
  <c r="K271" i="6"/>
  <c r="J271" i="6"/>
  <c r="K255" i="6"/>
  <c r="J255" i="6"/>
  <c r="K250" i="6"/>
  <c r="J250" i="6"/>
  <c r="K242" i="6"/>
  <c r="J242" i="6"/>
  <c r="K237" i="6"/>
  <c r="J237" i="6"/>
  <c r="K217" i="6"/>
  <c r="J217" i="6"/>
  <c r="K211" i="6"/>
  <c r="J211" i="6"/>
  <c r="K725" i="6"/>
  <c r="J725" i="6"/>
  <c r="K719" i="6"/>
  <c r="J719" i="6"/>
  <c r="K653" i="6"/>
  <c r="J653" i="6"/>
  <c r="K649" i="6"/>
  <c r="J649" i="6"/>
  <c r="K613" i="6"/>
  <c r="J613" i="6"/>
  <c r="K589" i="6"/>
  <c r="J589" i="6"/>
  <c r="K834" i="6"/>
  <c r="J834" i="6"/>
  <c r="K24" i="6"/>
  <c r="J24" i="6"/>
  <c r="K26" i="6"/>
  <c r="J26" i="6"/>
  <c r="K827" i="6"/>
  <c r="J827" i="6"/>
  <c r="K853" i="6"/>
  <c r="J853" i="6"/>
  <c r="K342" i="6"/>
  <c r="J342" i="6"/>
  <c r="K341" i="6"/>
  <c r="J341" i="6"/>
  <c r="K337" i="6"/>
  <c r="J337" i="6"/>
  <c r="K334" i="6"/>
  <c r="J334" i="6"/>
  <c r="K331" i="6"/>
  <c r="J331" i="6"/>
  <c r="K276" i="6"/>
  <c r="J276" i="6"/>
  <c r="K201" i="6"/>
  <c r="J201" i="6"/>
  <c r="K299" i="6"/>
  <c r="J299" i="6"/>
  <c r="K518" i="6"/>
  <c r="J518" i="6"/>
  <c r="K500" i="6"/>
  <c r="J500" i="6"/>
  <c r="K223" i="6"/>
  <c r="J223" i="6"/>
  <c r="A3" i="3"/>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B30" i="1"/>
  <c r="B26" i="1" l="1"/>
  <c r="G20" i="1" l="1"/>
  <c r="C26" i="1" s="1"/>
  <c r="C30" i="1" s="1"/>
  <c r="I20" i="1"/>
  <c r="H20" i="1"/>
  <c r="F3" i="2"/>
  <c r="F17" i="2"/>
  <c r="F16" i="2"/>
  <c r="F15" i="2"/>
  <c r="F14" i="2"/>
  <c r="F13" i="2"/>
  <c r="F12" i="2"/>
  <c r="F11" i="2"/>
  <c r="F10" i="2"/>
  <c r="F9" i="2"/>
  <c r="F8" i="2"/>
  <c r="F7" i="2"/>
  <c r="F6" i="2"/>
  <c r="F5" i="2"/>
  <c r="F4" i="2"/>
  <c r="D26" i="1" l="1"/>
  <c r="E26" i="1" l="1"/>
  <c r="E30" i="1" s="1"/>
  <c r="D30" i="1"/>
</calcChain>
</file>

<file path=xl/sharedStrings.xml><?xml version="1.0" encoding="utf-8"?>
<sst xmlns="http://schemas.openxmlformats.org/spreadsheetml/2006/main" count="3979" uniqueCount="2151">
  <si>
    <t>CDP or incorporated area CWS is located within:</t>
  </si>
  <si>
    <t>County CWS is located within:</t>
  </si>
  <si>
    <t>CDP/Incorp Projections</t>
  </si>
  <si>
    <t>CDP/Incorp Growth Rate</t>
  </si>
  <si>
    <t>CWS PROJECTED POPULATION CALCS:</t>
  </si>
  <si>
    <t>ac-ft</t>
  </si>
  <si>
    <t>CWS PROJECTED AVG. DAILY DEMAND CALC:</t>
  </si>
  <si>
    <t>91-000654.0000</t>
  </si>
  <si>
    <t>91-000864.0000</t>
  </si>
  <si>
    <t>County</t>
  </si>
  <si>
    <t>Occupied Hus</t>
  </si>
  <si>
    <t>Total Hus</t>
  </si>
  <si>
    <t>Population</t>
  </si>
  <si>
    <t>PPHU</t>
  </si>
  <si>
    <t>County PPHU:</t>
  </si>
  <si>
    <t>Average daily demand (use/day):</t>
  </si>
  <si>
    <t>Apache Junction city</t>
  </si>
  <si>
    <t>Arizona Village CDP</t>
  </si>
  <si>
    <t>Avondale city</t>
  </si>
  <si>
    <t>Beaver Dam CDP</t>
  </si>
  <si>
    <t>Benson city</t>
  </si>
  <si>
    <t>Bisbee city</t>
  </si>
  <si>
    <t>Black Canyon City CDP</t>
  </si>
  <si>
    <t>Bluewater CDP</t>
  </si>
  <si>
    <t>Bouse CDP</t>
  </si>
  <si>
    <t>Buckeye town</t>
  </si>
  <si>
    <t>Bullhead City city</t>
  </si>
  <si>
    <t>Bylas CDP</t>
  </si>
  <si>
    <t>Cactus Flats CDP</t>
  </si>
  <si>
    <t>Cameron CDP</t>
  </si>
  <si>
    <t>Camp Verde town</t>
  </si>
  <si>
    <t>Casa Grande city</t>
  </si>
  <si>
    <t>Centennial Park CDP</t>
  </si>
  <si>
    <t>Central CDP</t>
  </si>
  <si>
    <t>Chandler city</t>
  </si>
  <si>
    <t>Chinle CDP</t>
  </si>
  <si>
    <t>Chino Valley town</t>
  </si>
  <si>
    <t>Cienega Springs CDP</t>
  </si>
  <si>
    <t>Clarkdale town</t>
  </si>
  <si>
    <t>Clifton town</t>
  </si>
  <si>
    <t>Congress CDP</t>
  </si>
  <si>
    <t>Coolidge city</t>
  </si>
  <si>
    <t>Cordes Lakes CDP</t>
  </si>
  <si>
    <t>Cornville CDP</t>
  </si>
  <si>
    <t>Cottonwood city</t>
  </si>
  <si>
    <t>Dennehotso CDP</t>
  </si>
  <si>
    <t>Dewey Humboldt town</t>
  </si>
  <si>
    <t>Dolan Springs CDP</t>
  </si>
  <si>
    <t>Doney Park CDP</t>
  </si>
  <si>
    <t>Douglas city</t>
  </si>
  <si>
    <t>Duncan town</t>
  </si>
  <si>
    <t>Ehrenberg CDP</t>
  </si>
  <si>
    <t>Eloy city</t>
  </si>
  <si>
    <t>Flagstaff city</t>
  </si>
  <si>
    <t>Florence town</t>
  </si>
  <si>
    <t>Fort Defiance CDP</t>
  </si>
  <si>
    <t>Fort Mohave CDP</t>
  </si>
  <si>
    <t>Fort Valley CDP</t>
  </si>
  <si>
    <t>Fountain Hills town</t>
  </si>
  <si>
    <t>Fredonia town</t>
  </si>
  <si>
    <t>Gadsden CDP</t>
  </si>
  <si>
    <t>Ganado CDP</t>
  </si>
  <si>
    <t>Gila Bend town</t>
  </si>
  <si>
    <t>Gilbert town</t>
  </si>
  <si>
    <t>Glendale city</t>
  </si>
  <si>
    <t>Golden Shores CDP</t>
  </si>
  <si>
    <t>Golden Valley CDP</t>
  </si>
  <si>
    <t>Goodyear city</t>
  </si>
  <si>
    <t>Grand Canyon Village CDP</t>
  </si>
  <si>
    <t>Heber Overgaard CDP</t>
  </si>
  <si>
    <t>Holbrook city</t>
  </si>
  <si>
    <t>Houck CDP</t>
  </si>
  <si>
    <t>Huachuca City town</t>
  </si>
  <si>
    <t>Jerome town</t>
  </si>
  <si>
    <t>Joseph City CDP</t>
  </si>
  <si>
    <t>Kachina Village CDP</t>
  </si>
  <si>
    <t>Kaibito CDP</t>
  </si>
  <si>
    <t>Kearny town</t>
  </si>
  <si>
    <t>Lake Havasu City city</t>
  </si>
  <si>
    <t>Lake Montezuma CDP</t>
  </si>
  <si>
    <t>Lake of the Woods CDP</t>
  </si>
  <si>
    <t>LeChee CDP</t>
  </si>
  <si>
    <t>Leupp CDP</t>
  </si>
  <si>
    <t>Linden CDP</t>
  </si>
  <si>
    <t>Litchfield Park city</t>
  </si>
  <si>
    <t>Lukachukai CDP</t>
  </si>
  <si>
    <t>Mammoth town</t>
  </si>
  <si>
    <t>Many Farms CDP</t>
  </si>
  <si>
    <t>Marana town</t>
  </si>
  <si>
    <t>Maricopa city</t>
  </si>
  <si>
    <t>Mayer CDP</t>
  </si>
  <si>
    <t>Meadview CDP</t>
  </si>
  <si>
    <t>Mesa city</t>
  </si>
  <si>
    <t>Mescal CDP</t>
  </si>
  <si>
    <t>Miami town</t>
  </si>
  <si>
    <t>Miracle Valley CDP</t>
  </si>
  <si>
    <t>Moenkopi CDP</t>
  </si>
  <si>
    <t>Mohave Valley CDP</t>
  </si>
  <si>
    <t>Morenci CDP</t>
  </si>
  <si>
    <t>Mountainaire CDP</t>
  </si>
  <si>
    <t>Munds Park CDP</t>
  </si>
  <si>
    <t>Naco CDP</t>
  </si>
  <si>
    <t>New Kingman Butler CDP</t>
  </si>
  <si>
    <t>Nogales city</t>
  </si>
  <si>
    <t>Oro Valley town</t>
  </si>
  <si>
    <t>Page city</t>
  </si>
  <si>
    <t>Parker Strip CDP</t>
  </si>
  <si>
    <t>Parks CDP</t>
  </si>
  <si>
    <t>Patagonia town</t>
  </si>
  <si>
    <t>Paulden CDP</t>
  </si>
  <si>
    <t>Payson town</t>
  </si>
  <si>
    <t>Peoria city</t>
  </si>
  <si>
    <t>Peridot CDP</t>
  </si>
  <si>
    <t>Phoenix city</t>
  </si>
  <si>
    <t>Pinetop Lakeside town</t>
  </si>
  <si>
    <t>Pirtleville CDP</t>
  </si>
  <si>
    <t>Prescott city</t>
  </si>
  <si>
    <t>Prescott Valley town</t>
  </si>
  <si>
    <t>Quartzsite town</t>
  </si>
  <si>
    <t>Queen Creek town</t>
  </si>
  <si>
    <t>Rock Point CDP</t>
  </si>
  <si>
    <t>Round Rock CDP</t>
  </si>
  <si>
    <t>Sahuarita town</t>
  </si>
  <si>
    <t>Salome CDP</t>
  </si>
  <si>
    <t>San Luis city</t>
  </si>
  <si>
    <t>Sanders CDP</t>
  </si>
  <si>
    <t>Sawmill CDP</t>
  </si>
  <si>
    <t>Scottsdale city</t>
  </si>
  <si>
    <t>Show Low city</t>
  </si>
  <si>
    <t>Sierra Vista city</t>
  </si>
  <si>
    <t>Sierra Vista Southeast CDP</t>
  </si>
  <si>
    <t>Somerton city</t>
  </si>
  <si>
    <t>Sonoita CDP</t>
  </si>
  <si>
    <t>Spring Valley CDP</t>
  </si>
  <si>
    <t>Springerville town</t>
  </si>
  <si>
    <t>St. David CDP</t>
  </si>
  <si>
    <t>St. Johns city</t>
  </si>
  <si>
    <t>St. Michaels CDP</t>
  </si>
  <si>
    <t>Star Valley town</t>
  </si>
  <si>
    <t>Superior town</t>
  </si>
  <si>
    <t>Surprise city</t>
  </si>
  <si>
    <t>Swift Trail Junction CDP</t>
  </si>
  <si>
    <t>Taylor town</t>
  </si>
  <si>
    <t>Teec Nos Pos CDP</t>
  </si>
  <si>
    <t>Tolleson city</t>
  </si>
  <si>
    <t>Tombstone city</t>
  </si>
  <si>
    <t>Tsaile CDP</t>
  </si>
  <si>
    <t>Tuba City CDP</t>
  </si>
  <si>
    <t>Tubac CDP</t>
  </si>
  <si>
    <t>Tucson city</t>
  </si>
  <si>
    <t>Tusayan CDP</t>
  </si>
  <si>
    <t>Unincorporated Balance Apache</t>
  </si>
  <si>
    <t>Unincorporated Balance Cochise</t>
  </si>
  <si>
    <t>Unincorporated Balance Coconino</t>
  </si>
  <si>
    <t>Unincorporated Balance Gila</t>
  </si>
  <si>
    <t>Unincorporated Balance Graham</t>
  </si>
  <si>
    <t>Unincorporated Balance Greenlee</t>
  </si>
  <si>
    <t>Unincorporated Balance Maricopa</t>
  </si>
  <si>
    <t>Unincorporated Balance Mohave</t>
  </si>
  <si>
    <t>Unincorporated Balance Navajo</t>
  </si>
  <si>
    <t>Unincorporated Balance of Pima</t>
  </si>
  <si>
    <t>Unincorporated Balance Pinal</t>
  </si>
  <si>
    <t>Unincorporated Balance Santa Cruz</t>
  </si>
  <si>
    <t>Unincorporated Balance Yavapai</t>
  </si>
  <si>
    <t>Unincorporated Balance Yuma</t>
  </si>
  <si>
    <t>Valle CDP</t>
  </si>
  <si>
    <t>Valle Vista CDP</t>
  </si>
  <si>
    <t>Verde Village CDP</t>
  </si>
  <si>
    <t>Village of Oak Creek (Big Park) CDP</t>
  </si>
  <si>
    <t>Walnut Creek CDP</t>
  </si>
  <si>
    <t>Wellton town</t>
  </si>
  <si>
    <t>Whetstone CDP</t>
  </si>
  <si>
    <t>White Mountain Lake CDP</t>
  </si>
  <si>
    <t>Wickenburg town</t>
  </si>
  <si>
    <t>Wilhoit CDP</t>
  </si>
  <si>
    <t>Willcox city</t>
  </si>
  <si>
    <t>Williams city</t>
  </si>
  <si>
    <t>Williamson CDP</t>
  </si>
  <si>
    <t>Willow Valley CDP</t>
  </si>
  <si>
    <t>Window Rock CDP</t>
  </si>
  <si>
    <t>Winkelman town</t>
  </si>
  <si>
    <t>Winslow city</t>
  </si>
  <si>
    <t>York CDP</t>
  </si>
  <si>
    <t>Youngtown town</t>
  </si>
  <si>
    <t>Yuma city</t>
  </si>
  <si>
    <t>CDP</t>
  </si>
  <si>
    <t>CWS Number</t>
  </si>
  <si>
    <t>CWS Name</t>
  </si>
  <si>
    <t>County Served</t>
  </si>
  <si>
    <t>APACHE</t>
  </si>
  <si>
    <t>91-000002.0000</t>
  </si>
  <si>
    <t>EAGAR, TOWN OF</t>
  </si>
  <si>
    <t>91-000003.0000</t>
  </si>
  <si>
    <t>CROSBY SPRING AT GREER</t>
  </si>
  <si>
    <t>91-000004.0000</t>
  </si>
  <si>
    <t>ARIZONA WINDSONG WC</t>
  </si>
  <si>
    <t>91-000005.0000</t>
  </si>
  <si>
    <t>PINECREST WATER CO INC</t>
  </si>
  <si>
    <t>91-000006.0000</t>
  </si>
  <si>
    <t>OLD CONCHO WATER USERS</t>
  </si>
  <si>
    <t>91-000007.0000</t>
  </si>
  <si>
    <t>ST JOHNS, CITY OF</t>
  </si>
  <si>
    <t>91-000008.0000</t>
  </si>
  <si>
    <t>SPRINGERVILLE, TOWN OF</t>
  </si>
  <si>
    <t>91-000010.0000</t>
  </si>
  <si>
    <t>TIMBER KNOLLS DWID</t>
  </si>
  <si>
    <t>91-000011.0000</t>
  </si>
  <si>
    <t>LIVCO WATER COMPANY</t>
  </si>
  <si>
    <t>91-000012.0000</t>
  </si>
  <si>
    <t>VERNON D W I D</t>
  </si>
  <si>
    <t>91-000013.0000</t>
  </si>
  <si>
    <t>SANDERS SCHOOL DISTRICT</t>
  </si>
  <si>
    <t>91-000014.0000</t>
  </si>
  <si>
    <t>HIDDEN MEADOW RANCH</t>
  </si>
  <si>
    <t>91-000015.0000</t>
  </si>
  <si>
    <t>ALPINE ESTATES WATER COM</t>
  </si>
  <si>
    <t>91-000016.0000</t>
  </si>
  <si>
    <t>OJO BONITO ESTATES DWID</t>
  </si>
  <si>
    <t>91-000017.0000</t>
  </si>
  <si>
    <t>LORD AZ WATER 2</t>
  </si>
  <si>
    <t>91-000018.0000</t>
  </si>
  <si>
    <t>CEDAR GROVE WATER CO</t>
  </si>
  <si>
    <t>91-000019.0000</t>
  </si>
  <si>
    <t>TURNER RANCHES WATER</t>
  </si>
  <si>
    <t>91-000020.0000</t>
  </si>
  <si>
    <t>VERNON VALLEY WATER CO</t>
  </si>
  <si>
    <t>91-000021.0000</t>
  </si>
  <si>
    <t>ASPC APACHE</t>
  </si>
  <si>
    <t>91-000022.0000</t>
  </si>
  <si>
    <t>SHOW LOW CROSSROADS HOA</t>
  </si>
  <si>
    <t>91-000023.0000</t>
  </si>
  <si>
    <t>LORD AZ WATER</t>
  </si>
  <si>
    <t>91-000024.0000</t>
  </si>
  <si>
    <t>AZ WATER CO - BISBEE</t>
  </si>
  <si>
    <t>COCHISE</t>
  </si>
  <si>
    <t>91-000025.0000</t>
  </si>
  <si>
    <t>AZ WATER CO - SIERRA VISTA</t>
  </si>
  <si>
    <t>91-000026.0000</t>
  </si>
  <si>
    <t>BENSON, CITY OF</t>
  </si>
  <si>
    <t>91-000027.0000</t>
  </si>
  <si>
    <t>BOWIE WID</t>
  </si>
  <si>
    <t>91-000028.0000</t>
  </si>
  <si>
    <t>BELLA VISTA SOUTH</t>
  </si>
  <si>
    <t>91-000029.0000</t>
  </si>
  <si>
    <t>CLEAR SPRINGS</t>
  </si>
  <si>
    <t>91-000030.0000</t>
  </si>
  <si>
    <t>CLOUD NINE WATER CO INC</t>
  </si>
  <si>
    <t>91-000031.0000</t>
  </si>
  <si>
    <t>BELLA VISTA CITY</t>
  </si>
  <si>
    <t>91-000032.0000</t>
  </si>
  <si>
    <t>SOUTHERN SUNRISE WC - COCHISE/HORSESHOE</t>
  </si>
  <si>
    <t>91-000033.0000</t>
  </si>
  <si>
    <t>POMERENE DOMESTIC WATER</t>
  </si>
  <si>
    <t>91-000034.0000</t>
  </si>
  <si>
    <t>NORTHERN SUNRISE WC - CORONADO</t>
  </si>
  <si>
    <t>91-000035.0000</t>
  </si>
  <si>
    <t>DOUGLAS WATER DEPT</t>
  </si>
  <si>
    <t>91-000036.0000</t>
  </si>
  <si>
    <t>DRAGOON WATER CO</t>
  </si>
  <si>
    <t>91-000037.0000</t>
  </si>
  <si>
    <t>MCNEAL WC</t>
  </si>
  <si>
    <t>91-000038.0000</t>
  </si>
  <si>
    <t>ELFRIDA DOMESTIC WATER U</t>
  </si>
  <si>
    <t>91-000039.0000</t>
  </si>
  <si>
    <t>HOLIDAY WATER COMPANY</t>
  </si>
  <si>
    <t>91-000040.0000</t>
  </si>
  <si>
    <t>HUACHUCA CITY</t>
  </si>
  <si>
    <t>91-000041.0000</t>
  </si>
  <si>
    <t>INDIADA WATER COMPANY</t>
  </si>
  <si>
    <t>91-000042.0000</t>
  </si>
  <si>
    <t>SOUTHERN SUNRISE WC - MIRACLE VALLEY</t>
  </si>
  <si>
    <t>91-000043.0000</t>
  </si>
  <si>
    <t>NACO WATER CO</t>
  </si>
  <si>
    <t>91-000044.0000</t>
  </si>
  <si>
    <t>PALOMINAS WATER &amp; SEWER C</t>
  </si>
  <si>
    <t>91-000045.0000</t>
  </si>
  <si>
    <t>SAN SIMON WATER IMPROVEMENT</t>
  </si>
  <si>
    <t>91-000046.0000</t>
  </si>
  <si>
    <t>EAST SLOPE WATER COMPANY</t>
  </si>
  <si>
    <t>91-000047.0000</t>
  </si>
  <si>
    <t>SOUTHLAND UTL-GOLDEN ACR</t>
  </si>
  <si>
    <t>91-000049.0000</t>
  </si>
  <si>
    <t>TOMBSTONE, CITY OF</t>
  </si>
  <si>
    <t>91-000050.0000</t>
  </si>
  <si>
    <t>WILLCOX, CITY OF</t>
  </si>
  <si>
    <t>91-000051.0000</t>
  </si>
  <si>
    <t>SUNIZONA WATER CO</t>
  </si>
  <si>
    <t>91-000052.0000</t>
  </si>
  <si>
    <t>WHETSTONE WD</t>
  </si>
  <si>
    <t>91-000053.0000</t>
  </si>
  <si>
    <t>ST DAVID WATER</t>
  </si>
  <si>
    <t>91-000054.0000</t>
  </si>
  <si>
    <t>COCHISE COLLEGE PARK WATER ASSOC</t>
  </si>
  <si>
    <t>91-000055.0000</t>
  </si>
  <si>
    <t>LACOSTA WATER USERS ASSOC</t>
  </si>
  <si>
    <t>91-000056.0000</t>
  </si>
  <si>
    <t>WILLOW LAKES PROPERTY OWNERS ASSOCIATION</t>
  </si>
  <si>
    <t>91-000057.0000</t>
  </si>
  <si>
    <t>MONTE VISTA WATER CO LLC</t>
  </si>
  <si>
    <t>91-000058.0000</t>
  </si>
  <si>
    <t>PUEBLO DEL SOL WATER CO</t>
  </si>
  <si>
    <t>91-000060.0000</t>
  </si>
  <si>
    <t>HORSESHOE RANCH WATER CO</t>
  </si>
  <si>
    <t>91-000061.0000</t>
  </si>
  <si>
    <t>CLEAR SPRINGS UTILITY</t>
  </si>
  <si>
    <t>91-000062.0000</t>
  </si>
  <si>
    <t>MESCAL LAKES WATER SYSTEM</t>
  </si>
  <si>
    <t>91-000063.0000</t>
  </si>
  <si>
    <t>NORTHERN SUNRISE WC - MUSTANG/CRYSTAL</t>
  </si>
  <si>
    <t>91-000064.0000</t>
  </si>
  <si>
    <t>NORTHERN SUNRISE WC - SIERRA SUNSET</t>
  </si>
  <si>
    <t>91-000065.0000</t>
  </si>
  <si>
    <t>BISBEE DOUGLAS INTL APT</t>
  </si>
  <si>
    <t>91-000066.0000</t>
  </si>
  <si>
    <t>CRYSTAL WATER CO</t>
  </si>
  <si>
    <t>91-000067.0000</t>
  </si>
  <si>
    <t>STRATMAN WATER COMPANY</t>
  </si>
  <si>
    <t>91-000068.0000</t>
  </si>
  <si>
    <t>US ARMY-FORT HUACHUCA</t>
  </si>
  <si>
    <t>91-000069.0000</t>
  </si>
  <si>
    <t>EAST SLOPE WATER - WEST</t>
  </si>
  <si>
    <t>91-000070.0000</t>
  </si>
  <si>
    <t>SUNRISE MOBILE HOME PARK</t>
  </si>
  <si>
    <t>91-000071.0000</t>
  </si>
  <si>
    <t>SIERRA VISTA MH VILLAGE</t>
  </si>
  <si>
    <t>91-000072.0000</t>
  </si>
  <si>
    <t>WHETSTONE VILLAGE MOBILE</t>
  </si>
  <si>
    <t>91-000073.0000</t>
  </si>
  <si>
    <t>ASHLEY'S MHP</t>
  </si>
  <si>
    <t>91-000074.0000</t>
  </si>
  <si>
    <t>WINCHESTER WATER CO. LLC</t>
  </si>
  <si>
    <t>91-000075.0000</t>
  </si>
  <si>
    <t>NACO WATER CO LLC-BISBEE</t>
  </si>
  <si>
    <t>91-000076.0000</t>
  </si>
  <si>
    <t>SULGER WATER COMPANY 2</t>
  </si>
  <si>
    <t>91-000077.0000</t>
  </si>
  <si>
    <t>KOKOPELLI SPRINGS RESORT</t>
  </si>
  <si>
    <t>91-000078.0000</t>
  </si>
  <si>
    <t>DESERT WINDS MOBILE PARK</t>
  </si>
  <si>
    <t>91-000079.0000</t>
  </si>
  <si>
    <t>HOLY TRINITY MONASTERY</t>
  </si>
  <si>
    <t>91-000080.0000</t>
  </si>
  <si>
    <t>VISION QUEST LODGE MARY</t>
  </si>
  <si>
    <t>91-000081.0000</t>
  </si>
  <si>
    <t>NTM AVIATION</t>
  </si>
  <si>
    <t>91-000082.0000</t>
  </si>
  <si>
    <t>AZ WATER CO - PINEWOOD</t>
  </si>
  <si>
    <t>COCONINO</t>
  </si>
  <si>
    <t>91-000083.0000</t>
  </si>
  <si>
    <t>AZ WATER CO - SEDONA WATER SYSTEM</t>
  </si>
  <si>
    <t>91-000084.0000</t>
  </si>
  <si>
    <t>DONEY PARK WATER</t>
  </si>
  <si>
    <t>91-000085.0000</t>
  </si>
  <si>
    <t>CAMERON TRADING POST</t>
  </si>
  <si>
    <t>91-000086.0000</t>
  </si>
  <si>
    <t>FLAGSTAFF, CITY OF</t>
  </si>
  <si>
    <t>91-000087.0000</t>
  </si>
  <si>
    <t>FREDONIA, TOWN OF</t>
  </si>
  <si>
    <t>91-000088.0000</t>
  </si>
  <si>
    <t>ADOT GRAND CANYON AIRPORT</t>
  </si>
  <si>
    <t>91-000089.0000</t>
  </si>
  <si>
    <t>HECKETHORN WATER COMPANY</t>
  </si>
  <si>
    <t>91-000090.0000</t>
  </si>
  <si>
    <t>KACHINA VILLAGE UTILITIES</t>
  </si>
  <si>
    <t>91-000091.0000</t>
  </si>
  <si>
    <t>MORMON LAKE WC</t>
  </si>
  <si>
    <t>91-000092.0000</t>
  </si>
  <si>
    <t>MOUNTAIN DELL WATER INC</t>
  </si>
  <si>
    <t>91-000093.0000</t>
  </si>
  <si>
    <t>PAGE, CITY OF</t>
  </si>
  <si>
    <t>91-000094.0000</t>
  </si>
  <si>
    <t>PONDEROSA UTILITY CORPOR</t>
  </si>
  <si>
    <t>91-000095.0000</t>
  </si>
  <si>
    <t>WEST VILLAGE WATER CO</t>
  </si>
  <si>
    <t>91-000096.0000</t>
  </si>
  <si>
    <t>TALL PINES ESTATES WATER</t>
  </si>
  <si>
    <t>91-000097.0000</t>
  </si>
  <si>
    <t>WILLIAMS, CITY OF</t>
  </si>
  <si>
    <t>91-000098.0000</t>
  </si>
  <si>
    <t>FOREST LAKES WATER IMPROV</t>
  </si>
  <si>
    <t>91-000099.0000</t>
  </si>
  <si>
    <t>GREENEHAVEN WATER CO</t>
  </si>
  <si>
    <t>91-000100.0000</t>
  </si>
  <si>
    <t>ADOT GRAY MOUNTAIN M/C</t>
  </si>
  <si>
    <t>91-000101.0000</t>
  </si>
  <si>
    <t>MAJESTIC VIEW ESTATES</t>
  </si>
  <si>
    <t>91-000102.0000</t>
  </si>
  <si>
    <t>STARLIGHT WATER COMPANY</t>
  </si>
  <si>
    <t>91-000103.0000</t>
  </si>
  <si>
    <t>LAKE MARY COUNTRY STORE</t>
  </si>
  <si>
    <t>91-000104.0000</t>
  </si>
  <si>
    <t>FOREST HIGHLANDS WATER CO</t>
  </si>
  <si>
    <t>91-000105.0000</t>
  </si>
  <si>
    <t>VALLE AIRPORT GRAND CANYO</t>
  </si>
  <si>
    <t>91-000106.0000</t>
  </si>
  <si>
    <t>FLAGSTAFF RANCH WATER CO</t>
  </si>
  <si>
    <t>91-000107.0000</t>
  </si>
  <si>
    <t>FLAGSTAFF MEADOWS</t>
  </si>
  <si>
    <t>91-000108.0000</t>
  </si>
  <si>
    <t>ADOT PAGE YARD &amp; M/C</t>
  </si>
  <si>
    <t>91-000109.0000</t>
  </si>
  <si>
    <t>HYDRO RESOURCES-TUSAYAN</t>
  </si>
  <si>
    <t>91-000110.0000</t>
  </si>
  <si>
    <t>LIVING SPRINGS MHP - RAINBOW TROUT FARM</t>
  </si>
  <si>
    <t>91-000111.0000</t>
  </si>
  <si>
    <t>HIDDEN HOLLOW MOBILE HOM</t>
  </si>
  <si>
    <t>91-000112.0000</t>
  </si>
  <si>
    <t>KACHINA VILLAGE MHP</t>
  </si>
  <si>
    <t>91-000113.0000</t>
  </si>
  <si>
    <t>USFS-CONF-BLUE RIDGE RANGER STATION</t>
  </si>
  <si>
    <t>91-000114.0000</t>
  </si>
  <si>
    <t>USFS-KNF-TUSAYAN ADMIN</t>
  </si>
  <si>
    <t>91-000115.0000</t>
  </si>
  <si>
    <t>GRAND CANYON NP</t>
  </si>
  <si>
    <t>91-000116.0000</t>
  </si>
  <si>
    <t>GLEN CANYON NRA-WAHWEAP</t>
  </si>
  <si>
    <t>91-000117.0000</t>
  </si>
  <si>
    <t>AZ WATER CO - MIAMI/CLAYPOOL</t>
  </si>
  <si>
    <t>GILA</t>
  </si>
  <si>
    <t>91-000118.0000</t>
  </si>
  <si>
    <t>AZ WATER CO - WINKELMAN</t>
  </si>
  <si>
    <t>91-000119.0000</t>
  </si>
  <si>
    <t>BEAVER VALLEY WC</t>
  </si>
  <si>
    <t>91-000120.0000</t>
  </si>
  <si>
    <t>CHRISTOPHER CREEK HAVEN</t>
  </si>
  <si>
    <t>91-000121.0000</t>
  </si>
  <si>
    <t>STRAWBERRY WATER CO</t>
  </si>
  <si>
    <t>91-000122.0000</t>
  </si>
  <si>
    <t>GLOBE, CITY OF</t>
  </si>
  <si>
    <t>91-000123.0000</t>
  </si>
  <si>
    <t>ASARCO-HAYDEN OPS</t>
  </si>
  <si>
    <t>91-000124.0000</t>
  </si>
  <si>
    <t>PAYSON WATER CO.- MEADS RANCH</t>
  </si>
  <si>
    <t>91-000125.0000</t>
  </si>
  <si>
    <t>PINE WATER ASSN DWID</t>
  </si>
  <si>
    <t>91-000126.0000</t>
  </si>
  <si>
    <t>SPORTSMAN HAVEN</t>
  </si>
  <si>
    <t>91-000127.0000</t>
  </si>
  <si>
    <t>TONTO CREEK WATER CO</t>
  </si>
  <si>
    <t>91-000128.0000</t>
  </si>
  <si>
    <t>TONTO BASIN WATER - LR GARDENS EAST</t>
  </si>
  <si>
    <t>91-000129.0000</t>
  </si>
  <si>
    <t>TONTO VILLAGE WATER CO</t>
  </si>
  <si>
    <t>91-000130.0000</t>
  </si>
  <si>
    <t>EAST VERDE ESTATES</t>
  </si>
  <si>
    <t>91-000131.0000</t>
  </si>
  <si>
    <t>PAYSON WATER CO.- FLOWING SPRINGS</t>
  </si>
  <si>
    <t>91-000132.0000</t>
  </si>
  <si>
    <t>GERONIMO ESTATES</t>
  </si>
  <si>
    <t>91-000133.0000</t>
  </si>
  <si>
    <t>MESA DEL CABALLO</t>
  </si>
  <si>
    <t>91-000134.0000</t>
  </si>
  <si>
    <t>PAYSON, TOWN OF</t>
  </si>
  <si>
    <t>91-000135.0000</t>
  </si>
  <si>
    <t>PINE-STRAWBERRY WATER IMPROVEMENT DISTRICT</t>
  </si>
  <si>
    <t>91-000136.0000</t>
  </si>
  <si>
    <t>RIM TRAIL DWID</t>
  </si>
  <si>
    <t>91-000137.0000</t>
  </si>
  <si>
    <t>TONTO BASIN WATER - ROOSEVELT LAKE ESTATE</t>
  </si>
  <si>
    <t>91-000138.0000</t>
  </si>
  <si>
    <t>TOWN OF STAR VALLEY WATER DEPT.</t>
  </si>
  <si>
    <t>91-000139.0000</t>
  </si>
  <si>
    <t>GARDNER WC</t>
  </si>
  <si>
    <t>91-000140.0000</t>
  </si>
  <si>
    <t>WHISPERING PINES</t>
  </si>
  <si>
    <t>91-000141.0000</t>
  </si>
  <si>
    <t>VERDE GLEN WATER COMPANY</t>
  </si>
  <si>
    <t>91-000142.0000</t>
  </si>
  <si>
    <t>PINE WATER CO-PINE</t>
  </si>
  <si>
    <t>91-000143.0000</t>
  </si>
  <si>
    <t>PINE CREEK CANYON DWID</t>
  </si>
  <si>
    <t>91-000144.0000</t>
  </si>
  <si>
    <t>TONTO BASIN WATER - LR GARDENS WEST</t>
  </si>
  <si>
    <t>91-000145.0000</t>
  </si>
  <si>
    <t>TONTO BASIN WATER- NORTH BAY ESTATES</t>
  </si>
  <si>
    <t>91-000146.0000</t>
  </si>
  <si>
    <t>HAYDEN, TOWN OF</t>
  </si>
  <si>
    <t>91-000147.0000</t>
  </si>
  <si>
    <t>YOUNG PUBLIC SCHOOL</t>
  </si>
  <si>
    <t>91-000148.0000</t>
  </si>
  <si>
    <t>DEER CREEK</t>
  </si>
  <si>
    <t>91-000149.0000</t>
  </si>
  <si>
    <t>STAR VALE MHP</t>
  </si>
  <si>
    <t>91-000150.0000</t>
  </si>
  <si>
    <t>STAR VALLEY MOTEL MH &amp; RV</t>
  </si>
  <si>
    <t>91-000151.0000</t>
  </si>
  <si>
    <t>ARROYO WATER CO INC</t>
  </si>
  <si>
    <t>91-000152.0000</t>
  </si>
  <si>
    <t>JAKE'S CORNER PARK</t>
  </si>
  <si>
    <t>91-000153.0000</t>
  </si>
  <si>
    <t>PONDEROSA GLEN MHP</t>
  </si>
  <si>
    <t>91-000154.0000</t>
  </si>
  <si>
    <t>SOLITUDE TRAILS DWID</t>
  </si>
  <si>
    <t>91-000155.0000</t>
  </si>
  <si>
    <t>APACHE TRAIL MHP</t>
  </si>
  <si>
    <t>91-000156.0000</t>
  </si>
  <si>
    <t>PUEBLO HEIGHTS MHP</t>
  </si>
  <si>
    <t>91-000157.0000</t>
  </si>
  <si>
    <t>TWIN LAKES MOBILE PARK</t>
  </si>
  <si>
    <t>91-000158.0000</t>
  </si>
  <si>
    <t>LAMPLIGHTER RV RESORT</t>
  </si>
  <si>
    <t>91-000159.0000</t>
  </si>
  <si>
    <t>LAZY D RANCH MOTEL</t>
  </si>
  <si>
    <t>91-000160.0000</t>
  </si>
  <si>
    <t>AUGUST HILLS MHP</t>
  </si>
  <si>
    <t>91-000161.0000</t>
  </si>
  <si>
    <t>QUAIL RUN HOMEOWNERS ASSOCIATION</t>
  </si>
  <si>
    <t>91-000162.0000</t>
  </si>
  <si>
    <t>HOLIDAY HILLS MHP</t>
  </si>
  <si>
    <t>91-000163.0000</t>
  </si>
  <si>
    <t>CHRISTOPHER CREEK MHP</t>
  </si>
  <si>
    <t>91-000164.0000</t>
  </si>
  <si>
    <t>GISELA</t>
  </si>
  <si>
    <t>91-000165.0000</t>
  </si>
  <si>
    <t>HAV PROPERTIES LLC (FKA: DEROSE TRAILER PARK)</t>
  </si>
  <si>
    <t>91-000166.0000</t>
  </si>
  <si>
    <t>GRAHAM COUNTY UTILITIES</t>
  </si>
  <si>
    <t>PIMA</t>
  </si>
  <si>
    <t>GRAHAM</t>
  </si>
  <si>
    <t>91-000167.0000</t>
  </si>
  <si>
    <t>91-000168.0000</t>
  </si>
  <si>
    <t>EDEN WATER COMPANY INC</t>
  </si>
  <si>
    <t>91-000169.0000</t>
  </si>
  <si>
    <t>CITY OF SAFFORD</t>
  </si>
  <si>
    <t>91-000170.0000</t>
  </si>
  <si>
    <t>ASH CREEK WATER COMPANY</t>
  </si>
  <si>
    <t>91-000171.0000</t>
  </si>
  <si>
    <t>ASPC SAFFORD/FORT GRANT</t>
  </si>
  <si>
    <t>91-000172.0000</t>
  </si>
  <si>
    <t>USDJ FBP FED CORR INST</t>
  </si>
  <si>
    <t>91-000173.0000</t>
  </si>
  <si>
    <t>DUNCAN, TOWN OF</t>
  </si>
  <si>
    <t>GREENLEE</t>
  </si>
  <si>
    <t>91-000174.0000</t>
  </si>
  <si>
    <t>MORENCI WATER ELEC CO (CLIFTON)</t>
  </si>
  <si>
    <t>91-000175.0000</t>
  </si>
  <si>
    <t>PHELPS DODGE - MORENCI WATER &amp; ELEC (MAIN)</t>
  </si>
  <si>
    <t>91-000176.0000</t>
  </si>
  <si>
    <t>VERDE LEE WATER CO</t>
  </si>
  <si>
    <t>91-000177.0000</t>
  </si>
  <si>
    <t>LOMA LINDA WATER CO</t>
  </si>
  <si>
    <t>91-000178.0000</t>
  </si>
  <si>
    <t>TOWN OF DUNCAN-HUNTER WTR</t>
  </si>
  <si>
    <t>91-000179.0000</t>
  </si>
  <si>
    <t>VALLEY VIEW MHP</t>
  </si>
  <si>
    <t>91-000180.0000</t>
  </si>
  <si>
    <t>ADAMAN MUTUAL WATER COMPANY</t>
  </si>
  <si>
    <t>MARICOPA</t>
  </si>
  <si>
    <t>91-000181.0000</t>
  </si>
  <si>
    <t>AGUILA WATER SERVICE</t>
  </si>
  <si>
    <t>91-000182.0000</t>
  </si>
  <si>
    <t>BEARDSLEY WATER COMPANY</t>
  </si>
  <si>
    <t>91-000183.0000</t>
  </si>
  <si>
    <t>BERNEIL WATER COMPANY</t>
  </si>
  <si>
    <t>91-000184.0000</t>
  </si>
  <si>
    <t>CABALLEROS WATER CO</t>
  </si>
  <si>
    <t>91-000185.0000</t>
  </si>
  <si>
    <t>CAREFREE WATER COMPANY</t>
  </si>
  <si>
    <t>91-000186.0000</t>
  </si>
  <si>
    <t>CAVE CREEK WATER COMPANY</t>
  </si>
  <si>
    <t>91-000187.0000</t>
  </si>
  <si>
    <t>CHAPARRAL CITY WATER CO</t>
  </si>
  <si>
    <t>91-000188.0000</t>
  </si>
  <si>
    <t>CLEARWATER UTILITIES CO. INC.</t>
  </si>
  <si>
    <t>91-000189.0000</t>
  </si>
  <si>
    <t>COUNTRY CLUB ACRES WATER INC</t>
  </si>
  <si>
    <t>91-000190.0000</t>
  </si>
  <si>
    <t>CITY OF PHOENIX</t>
  </si>
  <si>
    <t>91-000191.0000</t>
  </si>
  <si>
    <t>DESERT HILLS WATER COMPANY (CAVE CREEK WATER COMPANY)</t>
  </si>
  <si>
    <t>91-000192.0000</t>
  </si>
  <si>
    <t>WUGT - DIXIE WELL</t>
  </si>
  <si>
    <t>91-000193.0000</t>
  </si>
  <si>
    <t>EAGLETAIL WATER CO, L.C.</t>
  </si>
  <si>
    <t>91-000194.0000</t>
  </si>
  <si>
    <t>QUEEN CREEK WATER COMPANY</t>
  </si>
  <si>
    <t>91-000195.0000</t>
  </si>
  <si>
    <t>WUGT - GARDEN CITY</t>
  </si>
  <si>
    <t>91-000196.0000</t>
  </si>
  <si>
    <t>GLADDEN RV PARK</t>
  </si>
  <si>
    <t>91-000197.0000</t>
  </si>
  <si>
    <t>GRANDVIEW WATER CO INC</t>
  </si>
  <si>
    <t>91-000198.0000</t>
  </si>
  <si>
    <t>WICKENBURG, TOWN OF</t>
  </si>
  <si>
    <t>91-000199.0000</t>
  </si>
  <si>
    <t>LITCHFIELD PARK SERVICE CO.</t>
  </si>
  <si>
    <t>91-000200.0000</t>
  </si>
  <si>
    <t>NEW RIVER UTILITY COMPANY</t>
  </si>
  <si>
    <t>91-000201.0000</t>
  </si>
  <si>
    <t>SABROSA WATER CO NEW RIV</t>
  </si>
  <si>
    <t>91-000202.0000</t>
  </si>
  <si>
    <t>EPCOR  WATER ARIZONA INC- PARADISE VALLEY</t>
  </si>
  <si>
    <t>91-000203.0000</t>
  </si>
  <si>
    <t>RIGBY WATER CO</t>
  </si>
  <si>
    <t>91-000204.0000</t>
  </si>
  <si>
    <t>CHAPARRAL WATER COMPANY</t>
  </si>
  <si>
    <t>91-000205.0000</t>
  </si>
  <si>
    <t>ROSE VALLEY WATER COMPANY</t>
  </si>
  <si>
    <t>91-000206.0000</t>
  </si>
  <si>
    <t>WEST END WATER COMPANY</t>
  </si>
  <si>
    <t>91-000207.0000</t>
  </si>
  <si>
    <t>GILA BEND, TOWN OF</t>
  </si>
  <si>
    <t>91-000208.0000</t>
  </si>
  <si>
    <t>SUNRISE WATER COMPANY</t>
  </si>
  <si>
    <t>91-000209.0000</t>
  </si>
  <si>
    <t>WATER UTILITY OF GREATER TONOPAH, INC.</t>
  </si>
  <si>
    <t>91-000210.0000</t>
  </si>
  <si>
    <t>TALIESIN WEST</t>
  </si>
  <si>
    <t>91-000211.0000</t>
  </si>
  <si>
    <t>TIERRA BUENA WATER CO.</t>
  </si>
  <si>
    <t>91-000212.0000</t>
  </si>
  <si>
    <t>TONTO HILLS UTILITY COMPANY</t>
  </si>
  <si>
    <t>91-000213.0000</t>
  </si>
  <si>
    <t>VALENCIA WATER COMPANY</t>
  </si>
  <si>
    <t>91-000214.0000</t>
  </si>
  <si>
    <t>VALLEY UTILITIES WATER COMPANY</t>
  </si>
  <si>
    <t>91-000215.0000</t>
  </si>
  <si>
    <t>ARIZONA AMERICAN (COOL WELL)</t>
  </si>
  <si>
    <t>91-000216.0000</t>
  </si>
  <si>
    <t>WUGT - ROSE VIEW  WELL</t>
  </si>
  <si>
    <t>91-000217.0000</t>
  </si>
  <si>
    <t>MOBILE GARDENS DOMESTIC WATER</t>
  </si>
  <si>
    <t>91-000218.0000</t>
  </si>
  <si>
    <t>CITY OF AVONDALE</t>
  </si>
  <si>
    <t>91-000219.0000</t>
  </si>
  <si>
    <t>TOWN OF BUCKEYE</t>
  </si>
  <si>
    <t>91-000220.0000</t>
  </si>
  <si>
    <t>CITY OF CHANDLER</t>
  </si>
  <si>
    <t>91-000221.0000</t>
  </si>
  <si>
    <t>CITY OF EL MIRAGE</t>
  </si>
  <si>
    <t>91-000222.0000</t>
  </si>
  <si>
    <t>TOWN OF GILBERT</t>
  </si>
  <si>
    <t>91-000223.0000</t>
  </si>
  <si>
    <t>CITY OF GLENDALE</t>
  </si>
  <si>
    <t>91-000224.0000</t>
  </si>
  <si>
    <t>CITY OF GOODYEAR</t>
  </si>
  <si>
    <t>91-000225.0000</t>
  </si>
  <si>
    <t>CITY OF MESA</t>
  </si>
  <si>
    <t>91-000226.0000</t>
  </si>
  <si>
    <t>CITY OF PEORIA</t>
  </si>
  <si>
    <t>91-000227.0000</t>
  </si>
  <si>
    <t>CITY OF SCOTTSDALE</t>
  </si>
  <si>
    <t>91-000228.0000</t>
  </si>
  <si>
    <t>EPCOR  WATER ARIZONA INC-SUN CITY</t>
  </si>
  <si>
    <t>91-000229.0000</t>
  </si>
  <si>
    <t>CITY OF TEMPE WATER MGMT DIV</t>
  </si>
  <si>
    <t>91-000230.0000</t>
  </si>
  <si>
    <t>CITY OF TOLLESON</t>
  </si>
  <si>
    <t>91-000231.0000</t>
  </si>
  <si>
    <t>MORRISTOWN WATER COMPANY</t>
  </si>
  <si>
    <t>91-000232.0000</t>
  </si>
  <si>
    <t>CIRCLE CITY WATER CO.</t>
  </si>
  <si>
    <t>91-000233.0000</t>
  </si>
  <si>
    <t>WATER UT. OF GREATER BUCKEYE</t>
  </si>
  <si>
    <t>91-000234.0000</t>
  </si>
  <si>
    <t>PIMA UTILITIES COMPANY</t>
  </si>
  <si>
    <t>91-000235.0000</t>
  </si>
  <si>
    <t>RIO VERDE UTILITIES, INC.</t>
  </si>
  <si>
    <t>91-000237.0000</t>
  </si>
  <si>
    <t>AZ WATER CO - WHITE TANK</t>
  </si>
  <si>
    <t>91-000238.0000</t>
  </si>
  <si>
    <t>WUGB - SWEETWATER II</t>
  </si>
  <si>
    <t>91-000239.0000</t>
  </si>
  <si>
    <t>EPCOR  WATER ARIZONA INC- SUN CITY WEST</t>
  </si>
  <si>
    <t>91-000240.0000</t>
  </si>
  <si>
    <t>SUNDANCE/SONORA</t>
  </si>
  <si>
    <t>91-000241.0000</t>
  </si>
  <si>
    <t>WESTEND WATER CO-WHEAT</t>
  </si>
  <si>
    <t>91-000242.0000</t>
  </si>
  <si>
    <t>SAGUARO MANAGEMENT, INC.</t>
  </si>
  <si>
    <t>91-000243.0000</t>
  </si>
  <si>
    <t>WATER UTILITY OF NORTHERN SCOTTSDALE</t>
  </si>
  <si>
    <t>91-000244.0000</t>
  </si>
  <si>
    <t>EAGLE EYE VILLAGE</t>
  </si>
  <si>
    <t>91-000245.0000</t>
  </si>
  <si>
    <t>SUN VALLEY</t>
  </si>
  <si>
    <t>91-000247.0000</t>
  </si>
  <si>
    <t>67 AVE PROPERTY OWNERS WT</t>
  </si>
  <si>
    <t>91-000248.0000</t>
  </si>
  <si>
    <t>ALMA RANCHETTES CO-OP</t>
  </si>
  <si>
    <t>91-000249.0000</t>
  </si>
  <si>
    <t>PEACEFUL VALLEY RANCH MHP</t>
  </si>
  <si>
    <t>91-000250.0000</t>
  </si>
  <si>
    <t>GERMANN WATER USERS ASSOC</t>
  </si>
  <si>
    <t>91-000251.0000</t>
  </si>
  <si>
    <t>LUKE AIR FORCE BASE</t>
  </si>
  <si>
    <t>91-000252.0000</t>
  </si>
  <si>
    <t>AZ DPT OF JUVENILE ACCOUNTING</t>
  </si>
  <si>
    <t>91-000253.0000</t>
  </si>
  <si>
    <t>GARDEN CITY LODGE &amp; MOTEL</t>
  </si>
  <si>
    <t>91-000254.0000</t>
  </si>
  <si>
    <t>COUNTRY HOME MOBILE VILLAGE PK</t>
  </si>
  <si>
    <t>91-000255.0000</t>
  </si>
  <si>
    <t>HACIENDA DEL SOL MHP</t>
  </si>
  <si>
    <t>91-000256.0000</t>
  </si>
  <si>
    <t>STONEHEDGE ESTATES</t>
  </si>
  <si>
    <t>91-000257.0000</t>
  </si>
  <si>
    <t>CACTUS RANCH TRAILER COUR</t>
  </si>
  <si>
    <t>91-000258.0000</t>
  </si>
  <si>
    <t>SNOWBIRDS MOBILE HOME PA</t>
  </si>
  <si>
    <t>91-000260.0000</t>
  </si>
  <si>
    <t>BUCKEYE ACRES MHP</t>
  </si>
  <si>
    <t>91-000261.0000</t>
  </si>
  <si>
    <t>CHANDLER HGTS CITRUS IRR DIST</t>
  </si>
  <si>
    <t>91-000262.0000</t>
  </si>
  <si>
    <t>TO: PALOMA RANCH PALOMA RANCH</t>
  </si>
  <si>
    <t>91-000264.0000</t>
  </si>
  <si>
    <t>RANCHO WELL INC</t>
  </si>
  <si>
    <t>91-000265.0000</t>
  </si>
  <si>
    <t>OLIVE AVENUE HOMEOWNERS ASSOC.</t>
  </si>
  <si>
    <t>91-000266.0000</t>
  </si>
  <si>
    <t>GREENFIELD RANCHETTES</t>
  </si>
  <si>
    <t>91-000267.0000</t>
  </si>
  <si>
    <t>G LAZY B MOBILE HOME PARK</t>
  </si>
  <si>
    <t>91-000268.0000</t>
  </si>
  <si>
    <t>SURPRISE, CITY OF</t>
  </si>
  <si>
    <t>91-000269.0000</t>
  </si>
  <si>
    <t>EPCOR  WATER ARIZONA INC- ANTHEM WATER SYSTEM</t>
  </si>
  <si>
    <t>91-000270.0000</t>
  </si>
  <si>
    <t>BEARDSLEY WATER COMPANY #2</t>
  </si>
  <si>
    <t>91-000271.0000</t>
  </si>
  <si>
    <t>MOUNTAIN VIEW WELL ASSOC</t>
  </si>
  <si>
    <t>91-000272.0000</t>
  </si>
  <si>
    <t>JOMAX WELL</t>
  </si>
  <si>
    <t>91-000273.0000</t>
  </si>
  <si>
    <t>BEARDSLEY WATER COMPANY #4</t>
  </si>
  <si>
    <t>91-000275.0000</t>
  </si>
  <si>
    <t>VISTANCIA PUBLIC WTR SYS</t>
  </si>
  <si>
    <t>91-000276.0000</t>
  </si>
  <si>
    <t>DESERT OASIS</t>
  </si>
  <si>
    <t>91-000277.0000</t>
  </si>
  <si>
    <t>TWO TANKS COMMUNITY WELL</t>
  </si>
  <si>
    <t>91-000278.0000</t>
  </si>
  <si>
    <t>TARTESSO UNIT 1</t>
  </si>
  <si>
    <t>91-000279.0000</t>
  </si>
  <si>
    <t>BEARDSLEY WATER COMPANY #5</t>
  </si>
  <si>
    <t>91-000280.0000</t>
  </si>
  <si>
    <t>EPCOR  WATER ARIZONA INC- (NE AGUA FRIA )</t>
  </si>
  <si>
    <t>91-000281.0000</t>
  </si>
  <si>
    <t>ASPC LEWIS</t>
  </si>
  <si>
    <t>91-000282.0000</t>
  </si>
  <si>
    <t>FOOTHILLS MHP</t>
  </si>
  <si>
    <t>91-000283.0000</t>
  </si>
  <si>
    <t>RIGBY WATER CO-HOLLY ACRE</t>
  </si>
  <si>
    <t>91-000285.0000</t>
  </si>
  <si>
    <t>WUGT - BUCKEYE RANCH</t>
  </si>
  <si>
    <t>91-000286.0000</t>
  </si>
  <si>
    <t>MICHIGAN TRAILER PARK</t>
  </si>
  <si>
    <t>91-000287.0000</t>
  </si>
  <si>
    <t>PIONEER RV RESORT</t>
  </si>
  <si>
    <t>91-000288.0000</t>
  </si>
  <si>
    <t>APACHE LAKE MARINA-RESORT</t>
  </si>
  <si>
    <t>91-000289.0000</t>
  </si>
  <si>
    <t>HOPEVILLE COMM  WATER CO</t>
  </si>
  <si>
    <t>91-000290.0000</t>
  </si>
  <si>
    <t>COTTON LANE RV RESORT</t>
  </si>
  <si>
    <t>91-000291.0000</t>
  </si>
  <si>
    <t>SHANGRI LA II RESORT</t>
  </si>
  <si>
    <t>91-000292.0000</t>
  </si>
  <si>
    <t>SAGUARO ACRES COMMUNITIES FACILITIES DISTRICT</t>
  </si>
  <si>
    <t>91-000293.0000</t>
  </si>
  <si>
    <t>PEEK-A-BOO WATER CO-OP</t>
  </si>
  <si>
    <t>91-000294.0000</t>
  </si>
  <si>
    <t>VALLEY VIEW WATER COMPANY</t>
  </si>
  <si>
    <t>91-000295.0000</t>
  </si>
  <si>
    <t>VILLAGE OF ORANGEWOOD</t>
  </si>
  <si>
    <t>91-000296.0000</t>
  </si>
  <si>
    <t>ARLINGTON FARMS WATER COMPANY</t>
  </si>
  <si>
    <t>91-000297.0000</t>
  </si>
  <si>
    <t>EPCOR  WATER ARIZONA INC- (AGUA FRIA)</t>
  </si>
  <si>
    <t>91-000298.0000</t>
  </si>
  <si>
    <t>FEDERAL CORRECTION INSTITUTION</t>
  </si>
  <si>
    <t>91-000299.0000</t>
  </si>
  <si>
    <t>ARIZONA DAIRY CO LLP</t>
  </si>
  <si>
    <t>91-000300.0000</t>
  </si>
  <si>
    <t>TRIPLE G DAIRY</t>
  </si>
  <si>
    <t>91-000301.0000</t>
  </si>
  <si>
    <t>SONORAN RIDGE #1</t>
  </si>
  <si>
    <t>91-000302.0000</t>
  </si>
  <si>
    <t>WEST PHOENIX ESTATES #6</t>
  </si>
  <si>
    <t>91-000303.0000</t>
  </si>
  <si>
    <t>SONTEL TRUST WATER CO-OP</t>
  </si>
  <si>
    <t>91-000305.0000</t>
  </si>
  <si>
    <t>GILBERT &amp; RIGG WELL COOP</t>
  </si>
  <si>
    <t>91-000306.0000</t>
  </si>
  <si>
    <t>VILLAGES OF QUEEN CREEK UNIT II</t>
  </si>
  <si>
    <t>91-000307.0000</t>
  </si>
  <si>
    <t>OATMAN WATER COMPANY</t>
  </si>
  <si>
    <t>MOHAVE</t>
  </si>
  <si>
    <t>91-000308.0000</t>
  </si>
  <si>
    <t>FORT MOJAVE TRIBAL UTIL</t>
  </si>
  <si>
    <t>91-000309.0000</t>
  </si>
  <si>
    <t>CHLORIDE DWID</t>
  </si>
  <si>
    <t>91-000310.0000</t>
  </si>
  <si>
    <t>BEAVER DAM WC - SYSTEM 1</t>
  </si>
  <si>
    <t>91-000311.0000</t>
  </si>
  <si>
    <t>HILDALE/COLORADO CITY</t>
  </si>
  <si>
    <t>91-000312.0000</t>
  </si>
  <si>
    <t>HATCH VALLEY WATER CO</t>
  </si>
  <si>
    <t>91-000313.0000</t>
  </si>
  <si>
    <t>EPCOR  WATER ARIZONA INC- HAVASU</t>
  </si>
  <si>
    <t>91-000314.0000</t>
  </si>
  <si>
    <t>JOSHUA VALLEY UTIL CO</t>
  </si>
  <si>
    <t>91-000315.0000</t>
  </si>
  <si>
    <t>KATHERINE RESORT WATER COMPANY</t>
  </si>
  <si>
    <t>91-000316.0000</t>
  </si>
  <si>
    <t>KINGMAN MUNICIPAL WATER</t>
  </si>
  <si>
    <t>91-000317.0000</t>
  </si>
  <si>
    <t>LAGOON ESTATES WATER CO</t>
  </si>
  <si>
    <t>91-000318.0000</t>
  </si>
  <si>
    <t>LAKE HAVASU, CITY OF</t>
  </si>
  <si>
    <t>91-000319.0000</t>
  </si>
  <si>
    <t>GOLDEN SHORES WATER CO</t>
  </si>
  <si>
    <t>91-000321.0000</t>
  </si>
  <si>
    <t>HAVASU HEIGHTS DWID</t>
  </si>
  <si>
    <t>91-000322.0000</t>
  </si>
  <si>
    <t>EPCOR  WATER ARIZONA INC- MOHAVE</t>
  </si>
  <si>
    <t>91-000324.0000</t>
  </si>
  <si>
    <t>TRUXTON CANYON WATER CO</t>
  </si>
  <si>
    <t>91-000325.0000</t>
  </si>
  <si>
    <t>EPCOR  WATER ARIZONA INC- CAMP MOHAVE</t>
  </si>
  <si>
    <t>91-000326.0000</t>
  </si>
  <si>
    <t>VALLEY PIONEERS WC, INC</t>
  </si>
  <si>
    <t>91-000327.0000</t>
  </si>
  <si>
    <t>WHITE HILLS WC, INC.</t>
  </si>
  <si>
    <t>91-000328.0000</t>
  </si>
  <si>
    <t>WILLOW VALLEY WC-KING STREET</t>
  </si>
  <si>
    <t>91-000329.0000</t>
  </si>
  <si>
    <t>SO HI DWID</t>
  </si>
  <si>
    <t>91-000330.0000</t>
  </si>
  <si>
    <t>YUCCA WATER ASSOCIATION</t>
  </si>
  <si>
    <t>91-000331.0000</t>
  </si>
  <si>
    <t>LAKE MEAD CITY COMM COOP</t>
  </si>
  <si>
    <t>91-000332.0000</t>
  </si>
  <si>
    <t>91-000333.0000</t>
  </si>
  <si>
    <t>MT TIPTON WATER CO INC</t>
  </si>
  <si>
    <t>91-000334.0000</t>
  </si>
  <si>
    <t>SUNCREST APARTMENTS</t>
  </si>
  <si>
    <t>91-000335.0000</t>
  </si>
  <si>
    <t>EPCOR  WATER ARIZONA INC- LAKE MOHAVE HIGHLANDS</t>
  </si>
  <si>
    <t>91-000336.0000</t>
  </si>
  <si>
    <t>BERMUDA WATER CO INC</t>
  </si>
  <si>
    <t>91-000337.0000</t>
  </si>
  <si>
    <t>SILVER CREEK RV</t>
  </si>
  <si>
    <t>91-000338.0000</t>
  </si>
  <si>
    <t>SNOWBIRD RV PARK</t>
  </si>
  <si>
    <t>91-000339.0000</t>
  </si>
  <si>
    <t>NORTH MOHAVE VALLEY CORPORATION</t>
  </si>
  <si>
    <t>91-000340.0000</t>
  </si>
  <si>
    <t>DS WATER COMPANY</t>
  </si>
  <si>
    <t>91-000341.0000</t>
  </si>
  <si>
    <t>WALNUT CREEK WATER CO</t>
  </si>
  <si>
    <t>91-000342.0000</t>
  </si>
  <si>
    <t>SUNSHINERS MOBILE HOME PK</t>
  </si>
  <si>
    <t>91-000343.0000</t>
  </si>
  <si>
    <t>GOLDEN VALLEY IMP DIST #1</t>
  </si>
  <si>
    <t>91-000344.0000</t>
  </si>
  <si>
    <t>RANCH WATER SERVICE INC</t>
  </si>
  <si>
    <t>91-000345.0000</t>
  </si>
  <si>
    <t>CHIEF SLEEP EASY TP</t>
  </si>
  <si>
    <t>91-000346.0000</t>
  </si>
  <si>
    <t>CENTENNIAL PARK DWID</t>
  </si>
  <si>
    <t>91-000347.0000</t>
  </si>
  <si>
    <t>HORIZON SIX IMPROV DIST</t>
  </si>
  <si>
    <t>91-000348.0000</t>
  </si>
  <si>
    <t>BEAVER DAM EAST DWID</t>
  </si>
  <si>
    <t>91-000349.0000</t>
  </si>
  <si>
    <t>WILLOW VALLEY WC-LAKE CIMARRON</t>
  </si>
  <si>
    <t>91-000350.0000</t>
  </si>
  <si>
    <t>SUNRISE VISTA UTILITIES</t>
  </si>
  <si>
    <t>91-000351.0000</t>
  </si>
  <si>
    <t>EPCOR  WATER ARIZONA INC- DESERT FOOTHILLS</t>
  </si>
  <si>
    <t>91-000352.0000</t>
  </si>
  <si>
    <t>BIASI WATER COMPANY</t>
  </si>
  <si>
    <t>91-000353.0000</t>
  </si>
  <si>
    <t>VIRGIN MT ESTATES MHP</t>
  </si>
  <si>
    <t>91-000354.0000</t>
  </si>
  <si>
    <t>GHR LANDOWNERS ASSN WATER COOP</t>
  </si>
  <si>
    <t>91-000355.0000</t>
  </si>
  <si>
    <t>I-40 INDUSTRIAL WATER SYS</t>
  </si>
  <si>
    <t>91-000356.0000</t>
  </si>
  <si>
    <t>VIRGIN MOUNTAIN UTILITIES</t>
  </si>
  <si>
    <t>91-000357.0000</t>
  </si>
  <si>
    <t>EPCOR  WATER ARIZONA INC- RIO VISTA RANCHES</t>
  </si>
  <si>
    <t>91-000358.0000</t>
  </si>
  <si>
    <t>CERBAT WATER CO</t>
  </si>
  <si>
    <t>91-000359.0000</t>
  </si>
  <si>
    <t>HARDYVILLE MANOR</t>
  </si>
  <si>
    <t>91-000360.0000</t>
  </si>
  <si>
    <t>JOSHUA HILLS WATER CO</t>
  </si>
  <si>
    <t>91-000361.0000</t>
  </si>
  <si>
    <t>LAKE MEAD NRA - KATHERINE LANDING</t>
  </si>
  <si>
    <t>91-000362.0000</t>
  </si>
  <si>
    <t>LAKE MEAD NRA-TEMPLE BAR</t>
  </si>
  <si>
    <t>91-000363.0000</t>
  </si>
  <si>
    <t>LAGUNA ESTATES</t>
  </si>
  <si>
    <t>NAVAJO</t>
  </si>
  <si>
    <t>91-000364.0000</t>
  </si>
  <si>
    <t>SUN VALLEY UTILITIES COR</t>
  </si>
  <si>
    <t>91-000365.0000</t>
  </si>
  <si>
    <t>AZ WATER CO - LAKESIDE</t>
  </si>
  <si>
    <t>91-000366.0000</t>
  </si>
  <si>
    <t>AZ WATER CO - OVERGAARD</t>
  </si>
  <si>
    <t>91-000367.0000</t>
  </si>
  <si>
    <t>TIMBERLAND ACRES</t>
  </si>
  <si>
    <t>91-000368.0000</t>
  </si>
  <si>
    <t>CLAY SPRINGS DWID</t>
  </si>
  <si>
    <t>91-000369.0000</t>
  </si>
  <si>
    <t>CITY OF SHOW LOW - FOOLS HOLLOW</t>
  </si>
  <si>
    <t>91-000370.0000</t>
  </si>
  <si>
    <t>PORTER CREEK DWID</t>
  </si>
  <si>
    <t>91-000371.0000</t>
  </si>
  <si>
    <t>HEBER DOMESTIC WID</t>
  </si>
  <si>
    <t>91-000372.0000</t>
  </si>
  <si>
    <t>HOLBROOK, CITY OF</t>
  </si>
  <si>
    <t>91-000373.0000</t>
  </si>
  <si>
    <t>JOSEPH CITY UTILITY</t>
  </si>
  <si>
    <t>91-000374.0000</t>
  </si>
  <si>
    <t>AZ WATER CO - PINETOP LAKES</t>
  </si>
  <si>
    <t>91-000375.0000</t>
  </si>
  <si>
    <t>PINETOP WTR COM FACIL DIS</t>
  </si>
  <si>
    <t>SHOW LOW, CITY OF</t>
  </si>
  <si>
    <t>91-000377.0000</t>
  </si>
  <si>
    <t>PONDEROSA WATER CO</t>
  </si>
  <si>
    <t>91-000378.0000</t>
  </si>
  <si>
    <t>PORTER MOUNTAIN DWID</t>
  </si>
  <si>
    <t>91-000379.0000</t>
  </si>
  <si>
    <t>MT GLEN WS-LINDEN EAST</t>
  </si>
  <si>
    <t>91-000380.0000</t>
  </si>
  <si>
    <t>91-000381.0000</t>
  </si>
  <si>
    <t>SILVER WELL SERVICE CORP</t>
  </si>
  <si>
    <t>91-000382.0000</t>
  </si>
  <si>
    <t>SKY-HI DOMESTIC IMP DIST</t>
  </si>
  <si>
    <t>91-000383.0000</t>
  </si>
  <si>
    <t>SNOWFLAKE, TOWN OF</t>
  </si>
  <si>
    <t>91-000384.0000</t>
  </si>
  <si>
    <t>SUMMER PINES</t>
  </si>
  <si>
    <t>91-000385.0000</t>
  </si>
  <si>
    <t>TAYLOR, TOWN OF</t>
  </si>
  <si>
    <t>91-000386.0000</t>
  </si>
  <si>
    <t>A PETERSEN WATER CO</t>
  </si>
  <si>
    <t>91-000387.0000</t>
  </si>
  <si>
    <t>WHITE MOUNTAIN LAKES EST</t>
  </si>
  <si>
    <t>91-000388.0000</t>
  </si>
  <si>
    <t>WINSLOW, CITY OF</t>
  </si>
  <si>
    <t>91-000389.0000</t>
  </si>
  <si>
    <t>WHITE MOUNTAIN SUMMER HOMES</t>
  </si>
  <si>
    <t>91-000390.0000</t>
  </si>
  <si>
    <t>CHAPARRAL PINES</t>
  </si>
  <si>
    <t>91-000391.0000</t>
  </si>
  <si>
    <t>SITGREAVES WATER CO</t>
  </si>
  <si>
    <t>91-000392.0000</t>
  </si>
  <si>
    <t>PINEDALE DOMESTIC WATER</t>
  </si>
  <si>
    <t>91-000393.0000</t>
  </si>
  <si>
    <t>BOURDON RANCH ESTATES</t>
  </si>
  <si>
    <t>91-000394.0000</t>
  </si>
  <si>
    <t>WOODRUFF DOMESTIC WTR CO</t>
  </si>
  <si>
    <t>91-000395.0000</t>
  </si>
  <si>
    <t>NAVAJO CO GOVT COMPLEX</t>
  </si>
  <si>
    <t>91-000397.0000</t>
  </si>
  <si>
    <t>WONDERLAND ACRES DWID</t>
  </si>
  <si>
    <t>91-000398.0000</t>
  </si>
  <si>
    <t>EL RANCHO GRANDE</t>
  </si>
  <si>
    <t>91-000399.0000</t>
  </si>
  <si>
    <t>SWEETWATER RANCH</t>
  </si>
  <si>
    <t>91-000400.0000</t>
  </si>
  <si>
    <t>LINDEN TRAILS</t>
  </si>
  <si>
    <t>91-000401.0000</t>
  </si>
  <si>
    <t>TIMBERLINE MOBILE HOME PK</t>
  </si>
  <si>
    <t>91-000402.0000</t>
  </si>
  <si>
    <t>BUCKSKIN ARTISTS COMMUNI</t>
  </si>
  <si>
    <t>91-000403.0000</t>
  </si>
  <si>
    <t>COUNTRY LANE TRAILER PARK</t>
  </si>
  <si>
    <t>91-000404.0000</t>
  </si>
  <si>
    <t>RUNNING BEAR MOBIL RESORT</t>
  </si>
  <si>
    <t>91-000405.0000</t>
  </si>
  <si>
    <t>HIGH COUNTRY PINES WATER</t>
  </si>
  <si>
    <t>91-000406.0000</t>
  </si>
  <si>
    <t>WHITE MOUNTAIN WATER CO</t>
  </si>
  <si>
    <t>91-000407.0000</t>
  </si>
  <si>
    <t>THE PINES AT SHOWLOW MASTER PROP HOA INC</t>
  </si>
  <si>
    <t>91-000408.0000</t>
  </si>
  <si>
    <t>ASPC WINSLOW APACHE</t>
  </si>
  <si>
    <t>91-000409.0000</t>
  </si>
  <si>
    <t>BLACK MESA RANGER DISTRICT</t>
  </si>
  <si>
    <t>91-000410.0000</t>
  </si>
  <si>
    <t>FREEPORT MCMORAN COPPER AND GOLD, INC. - AJO IMPROVEMENT CO</t>
  </si>
  <si>
    <t>91-000411.0000</t>
  </si>
  <si>
    <t>ARIVACA TOWNSITE COOP W.C.</t>
  </si>
  <si>
    <t>91-000412.0000</t>
  </si>
  <si>
    <t>AZ WATER CO - AJO WATER SYSTEM</t>
  </si>
  <si>
    <t>91-000413.0000</t>
  </si>
  <si>
    <t>COMMUNITY WATER CO OF GREEN VALLEY</t>
  </si>
  <si>
    <t>91-000414.0000</t>
  </si>
  <si>
    <t>AVRA WATER CO-OP</t>
  </si>
  <si>
    <t>91-000415.0000</t>
  </si>
  <si>
    <t>LYN LEE WATER CO</t>
  </si>
  <si>
    <t>91-000416.0000</t>
  </si>
  <si>
    <t>VOYAGER WATER COMPANY</t>
  </si>
  <si>
    <t>91-000417.0000</t>
  </si>
  <si>
    <t>VAIL WATER COMPANY</t>
  </si>
  <si>
    <t>91-000418.0000</t>
  </si>
  <si>
    <t>THIM UTILITIES</t>
  </si>
  <si>
    <t>91-000419.0000</t>
  </si>
  <si>
    <t>SASABE BORDER WATER CO</t>
  </si>
  <si>
    <t>91-000420.0000</t>
  </si>
  <si>
    <t>FARMERS WATER CO - SAHUARITA</t>
  </si>
  <si>
    <t>91-000421.0000</t>
  </si>
  <si>
    <t>FARMERS WATER CO - CONTINENTAL</t>
  </si>
  <si>
    <t>91-000422.0000</t>
  </si>
  <si>
    <t>FLOWING WELLS IRRIGATION DIST</t>
  </si>
  <si>
    <t>91-000423.0000</t>
  </si>
  <si>
    <t>HALCYON ACRES WATER USERS ASSO</t>
  </si>
  <si>
    <t>91-000424.0000</t>
  </si>
  <si>
    <t>HALCYON ACRES NO. 2</t>
  </si>
  <si>
    <t>91-000425.0000</t>
  </si>
  <si>
    <t>MDWID HUB SYSTEM</t>
  </si>
  <si>
    <t>91-000426.0000</t>
  </si>
  <si>
    <t>LAKEWOOD WATER CO.</t>
  </si>
  <si>
    <t>91-000427.0000</t>
  </si>
  <si>
    <t>LAS QUINTAS SERENAS W.C.</t>
  </si>
  <si>
    <t>91-000428.0000</t>
  </si>
  <si>
    <t>LAZY 'C' WATER SERVICE</t>
  </si>
  <si>
    <t>91-000429.0000</t>
  </si>
  <si>
    <t>MARANA DWID-CULVER</t>
  </si>
  <si>
    <t>91-000430.0000</t>
  </si>
  <si>
    <t>MARANA MUNICIPAL- LA PUERTA</t>
  </si>
  <si>
    <t>91-000431.0000</t>
  </si>
  <si>
    <t>MESALAND WATER CO</t>
  </si>
  <si>
    <t>91-000432.0000</t>
  </si>
  <si>
    <t>METRO DOMESTIC WID</t>
  </si>
  <si>
    <t>91-000433.0000</t>
  </si>
  <si>
    <t>MARANA-PICTURE ROCKS</t>
  </si>
  <si>
    <t>91-000434.0000</t>
  </si>
  <si>
    <t>SANDARIO WATER CO.</t>
  </si>
  <si>
    <t>91-000435.0000</t>
  </si>
  <si>
    <t>RAY WATER COMPANY</t>
  </si>
  <si>
    <t>91-000436.0000</t>
  </si>
  <si>
    <t>RILLITO WATER USERS INC</t>
  </si>
  <si>
    <t>91-000437.0000</t>
  </si>
  <si>
    <t>RINCON RANCH ESTATES</t>
  </si>
  <si>
    <t>91-000438.0000</t>
  </si>
  <si>
    <t>SAMALAYUCA IMPROVEMENT ASSOC.</t>
  </si>
  <si>
    <t>91-000439.0000</t>
  </si>
  <si>
    <t>TUCSON, CITY OF</t>
  </si>
  <si>
    <t>91-000440.0000</t>
  </si>
  <si>
    <t>THIM UTILITY CO</t>
  </si>
  <si>
    <t>91-000441.0000</t>
  </si>
  <si>
    <t>WHY DOMESTIC WATER IMPROVMENET DISTRICT</t>
  </si>
  <si>
    <t>91-000442.0000</t>
  </si>
  <si>
    <t>WINTERHAVEN WATER AND CO</t>
  </si>
  <si>
    <t>91-000443.0000</t>
  </si>
  <si>
    <t>SAHUARITA VILLAGE WATER CO</t>
  </si>
  <si>
    <t>91-000444.0000</t>
  </si>
  <si>
    <t>SPANISH TRAIL WATER COMPANY</t>
  </si>
  <si>
    <t>91-000445.0000</t>
  </si>
  <si>
    <t>LOS CERROS WATER CO</t>
  </si>
  <si>
    <t>91-000446.0000</t>
  </si>
  <si>
    <t>MARANA DWID-HUNTER/IM</t>
  </si>
  <si>
    <t>91-000447.0000</t>
  </si>
  <si>
    <t>WORDEN WATER CO</t>
  </si>
  <si>
    <t>91-000448.0000</t>
  </si>
  <si>
    <t>MARANA MUNICIPAL-PALO VERDE</t>
  </si>
  <si>
    <t>91-000449.0000</t>
  </si>
  <si>
    <t>MARANA-AIRLINE LAMBERT</t>
  </si>
  <si>
    <t>91-000450.0000</t>
  </si>
  <si>
    <t>MARANA DWID-DERRINGER</t>
  </si>
  <si>
    <t>91-000451.0000</t>
  </si>
  <si>
    <t>RANCHO DEL CONEJO COOP</t>
  </si>
  <si>
    <t>91-000452.0000</t>
  </si>
  <si>
    <t>MARANA MUNICIPAL-CORTARO</t>
  </si>
  <si>
    <t>91-000453.0000</t>
  </si>
  <si>
    <t>RINCON WATER COMPANY</t>
  </si>
  <si>
    <t>91-000454.0000</t>
  </si>
  <si>
    <t>MARANA MUNICIPAL- MARANA</t>
  </si>
  <si>
    <t>91-000455.0000</t>
  </si>
  <si>
    <t>VALLE VERDE DEL NORTE WATER COOP</t>
  </si>
  <si>
    <t>91-000456.0000</t>
  </si>
  <si>
    <t>AJO DWID</t>
  </si>
  <si>
    <t>91-000457.0000</t>
  </si>
  <si>
    <t>TORTOLITA WATER COMPANY INC</t>
  </si>
  <si>
    <t>91-000458.0000</t>
  </si>
  <si>
    <t>GREEN VALLEY DOMESTIC WID</t>
  </si>
  <si>
    <t>91-000459.0000</t>
  </si>
  <si>
    <t>TUCSON WATER-VALLEY VIEW</t>
  </si>
  <si>
    <t>91-000460.0000</t>
  </si>
  <si>
    <t>TUCSON WATER-DIAMOND BELL</t>
  </si>
  <si>
    <t>91-000461.0000</t>
  </si>
  <si>
    <t>SILVERBELL WEST</t>
  </si>
  <si>
    <t>91-000462.0000</t>
  </si>
  <si>
    <t>ORO VALLEY WATER UTILITY</t>
  </si>
  <si>
    <t>91-000463.0000</t>
  </si>
  <si>
    <t>TUCSON WATER-CORONA</t>
  </si>
  <si>
    <t>91-000464.0000</t>
  </si>
  <si>
    <t>TUCSON WATER-CATALINA</t>
  </si>
  <si>
    <t>91-000465.0000</t>
  </si>
  <si>
    <t>TUCSON WATER-RANCHO DEL SOL LINDO</t>
  </si>
  <si>
    <t>91-000466.0000</t>
  </si>
  <si>
    <t>ORO VALLEY WATER-COUNTRY</t>
  </si>
  <si>
    <t>91-000467.0000</t>
  </si>
  <si>
    <t>SAGUARO WATER COMPANY</t>
  </si>
  <si>
    <t>91-000468.0000</t>
  </si>
  <si>
    <t>MIRABELL WATER CO</t>
  </si>
  <si>
    <t>91-000469.0000</t>
  </si>
  <si>
    <t>TUCSON WATER-THUNDERHEAD RANCH</t>
  </si>
  <si>
    <t>91-000470.0000</t>
  </si>
  <si>
    <t>FEDERAL CORRECTIONAL INST</t>
  </si>
  <si>
    <t>91-000471.0000</t>
  </si>
  <si>
    <t>DESERT WATER CO-OP</t>
  </si>
  <si>
    <t>91-000472.0000</t>
  </si>
  <si>
    <t>RINCON MESA LANDOWNERS</t>
  </si>
  <si>
    <t>91-000473.0000</t>
  </si>
  <si>
    <t>THIM UTILITY COMPANY</t>
  </si>
  <si>
    <t>91-000474.0000</t>
  </si>
  <si>
    <t>SIERRITA MOUNTAIN WELL COOP</t>
  </si>
  <si>
    <t>91-000475.0000</t>
  </si>
  <si>
    <t>FARMERS WATER CO - SANTA RITA SPRINGS</t>
  </si>
  <si>
    <t>91-000476.0000</t>
  </si>
  <si>
    <t>DECKER COMMUNITY WATER CO</t>
  </si>
  <si>
    <t>91-000477.0000</t>
  </si>
  <si>
    <t>LAZY B WATER COMPANY</t>
  </si>
  <si>
    <t>91-000478.0000</t>
  </si>
  <si>
    <t>CATALINA VILLAGE APTS</t>
  </si>
  <si>
    <t>91-000479.0000</t>
  </si>
  <si>
    <t>THIM UTILITY CO #2</t>
  </si>
  <si>
    <t>91-000480.0000</t>
  </si>
  <si>
    <t>SIETE CASAS JOINT VENTURE</t>
  </si>
  <si>
    <t>91-000481.0000</t>
  </si>
  <si>
    <t>DOME WELL ASSOCIATION</t>
  </si>
  <si>
    <t>91-000482.0000</t>
  </si>
  <si>
    <t>QUAIL CREEK WATER COMPANY INC.</t>
  </si>
  <si>
    <t>91-000483.0000</t>
  </si>
  <si>
    <t>THIM WATER CORP #2</t>
  </si>
  <si>
    <t>91-000484.0000</t>
  </si>
  <si>
    <t>WILD FLOWER WELL</t>
  </si>
  <si>
    <t>91-000485.0000</t>
  </si>
  <si>
    <t>SHAE WATER COMPANY</t>
  </si>
  <si>
    <t>91-000486.0000</t>
  </si>
  <si>
    <t>WELLS FARGO WATER CO, INC</t>
  </si>
  <si>
    <t>91-000487.0000</t>
  </si>
  <si>
    <t>TUCSON WATER-SIERRITA FOOTHILLS</t>
  </si>
  <si>
    <t>91-000488.0000</t>
  </si>
  <si>
    <t>RANCHO TIERRA BLANCA POA</t>
  </si>
  <si>
    <t>91-000489.0000</t>
  </si>
  <si>
    <t>RAINDANCE WATER CO-OP</t>
  </si>
  <si>
    <t>91-000490.0000</t>
  </si>
  <si>
    <t>PANTANO PROPERTIES HOA</t>
  </si>
  <si>
    <t>91-000491.0000</t>
  </si>
  <si>
    <t>HIGH CHAPARRAL WATER COOP</t>
  </si>
  <si>
    <t>91-000492.0000</t>
  </si>
  <si>
    <t>FRANCESCA WATER-TALA WAY</t>
  </si>
  <si>
    <t>91-000493.0000</t>
  </si>
  <si>
    <t>RANCHO SIERRITA WELL ASSN</t>
  </si>
  <si>
    <t>91-000494.0000</t>
  </si>
  <si>
    <t>SUPERSTITION WS</t>
  </si>
  <si>
    <t>91-000495.0000</t>
  </si>
  <si>
    <t>SAHUARITA WATER COMPANY</t>
  </si>
  <si>
    <t>91-000496.0000</t>
  </si>
  <si>
    <t>FRANCESCA WATER-AMBER ANN</t>
  </si>
  <si>
    <t>91-000497.0000</t>
  </si>
  <si>
    <t>MOBILE HOME PROPERTIES</t>
  </si>
  <si>
    <t>91-000501.0000</t>
  </si>
  <si>
    <t>MARANA MUNICIPAL - HARTMAN VISTAS</t>
  </si>
  <si>
    <t>91-000502.0000</t>
  </si>
  <si>
    <t>THIM UTILITY</t>
  </si>
  <si>
    <t>91-000503.0000</t>
  </si>
  <si>
    <t>ANWAY-MANVILLE LLC</t>
  </si>
  <si>
    <t>91-000504.0000</t>
  </si>
  <si>
    <t>DIABLO VILLAGE WATER CO</t>
  </si>
  <si>
    <t>91-000505.0000</t>
  </si>
  <si>
    <t>MESQUITE WELL ASSOCIATION</t>
  </si>
  <si>
    <t>91-000506.0000</t>
  </si>
  <si>
    <t>KLAFTER WELL CO-OP</t>
  </si>
  <si>
    <t>91-000508.0000</t>
  </si>
  <si>
    <t>WILMOT WATER USERS GROUP</t>
  </si>
  <si>
    <t>91-000509.0000</t>
  </si>
  <si>
    <t>ORACLE NORTH HOA</t>
  </si>
  <si>
    <t>91-000510.0000</t>
  </si>
  <si>
    <t>KAHLUA WELL CO-OP</t>
  </si>
  <si>
    <t>91-000511.0000</t>
  </si>
  <si>
    <t>TRAILS WEST MHP</t>
  </si>
  <si>
    <t>91-000512.0000</t>
  </si>
  <si>
    <t>LA CASITA WC - 1</t>
  </si>
  <si>
    <t>91-000513.0000</t>
  </si>
  <si>
    <t>LA CASITA WC - 2</t>
  </si>
  <si>
    <t>91-000514.0000</t>
  </si>
  <si>
    <t>TIERRA LINDA HOA WC</t>
  </si>
  <si>
    <t>91-000517.0000</t>
  </si>
  <si>
    <t>GATOR WATER CO</t>
  </si>
  <si>
    <t>91-000518.0000</t>
  </si>
  <si>
    <t>ARAVAIPA WATER CO-ARAVAI</t>
  </si>
  <si>
    <t>PINAL</t>
  </si>
  <si>
    <t>91-000519.0000</t>
  </si>
  <si>
    <t>AZ WATER CO - APACHE JUNCT</t>
  </si>
  <si>
    <t>91-000520.0000</t>
  </si>
  <si>
    <t>SILVERBELL IRRIGATION AND DRAINAGE DIST</t>
  </si>
  <si>
    <t>91-000521.0000</t>
  </si>
  <si>
    <t>AZ WATER CO - PINAL VALLEY WATER SYSTEM</t>
  </si>
  <si>
    <t>91-000522.0000</t>
  </si>
  <si>
    <t>AZ WATER CO - STANFIELD</t>
  </si>
  <si>
    <t>91-000523.0000</t>
  </si>
  <si>
    <t>AZ WATER CO - COOLIDGE</t>
  </si>
  <si>
    <t>91-000524.0000</t>
  </si>
  <si>
    <t>TOWN OF FLORENCE</t>
  </si>
  <si>
    <t>91-000525.0000</t>
  </si>
  <si>
    <t>MAMMOTH, TOWN OF</t>
  </si>
  <si>
    <t>91-000526.0000</t>
  </si>
  <si>
    <t>AZ WATER CO - ORACLE</t>
  </si>
  <si>
    <t>91-000527.0000</t>
  </si>
  <si>
    <t>AZ WATER CO - SAN MANUEL</t>
  </si>
  <si>
    <t>91-000528.0000</t>
  </si>
  <si>
    <t>AZ WATER CO - SUPERIOR SYS</t>
  </si>
  <si>
    <t>91-000529.0000</t>
  </si>
  <si>
    <t>BIDEGAIN WATER COMPANY</t>
  </si>
  <si>
    <t>91-000530.0000</t>
  </si>
  <si>
    <t>CASA GRANDE WEST WATER CO</t>
  </si>
  <si>
    <t>91-000531.0000</t>
  </si>
  <si>
    <t>CITY OF ELOY</t>
  </si>
  <si>
    <t>91-000532.0000</t>
  </si>
  <si>
    <t>KEARNY, TOWN OF</t>
  </si>
  <si>
    <t>91-000533.0000</t>
  </si>
  <si>
    <t>KELVIN-SIMMONS CO-OP</t>
  </si>
  <si>
    <t>91-000534.0000</t>
  </si>
  <si>
    <t>MARICOPA DOMESTIC WATER</t>
  </si>
  <si>
    <t>91-000535.0000</t>
  </si>
  <si>
    <t>ARIZONA TRAINING PROGRAM AT</t>
  </si>
  <si>
    <t>91-000536.0000</t>
  </si>
  <si>
    <t>PICACHO PEAK WATER COMPANY</t>
  </si>
  <si>
    <t>91-000537.0000</t>
  </si>
  <si>
    <t>APACHE JUNCTION WATER FACILITIES DISTRICT</t>
  </si>
  <si>
    <t>91-000539.0000</t>
  </si>
  <si>
    <t>PICACHO WATER IMPROVEMENT</t>
  </si>
  <si>
    <t>91-000540.0000</t>
  </si>
  <si>
    <t>DIVERSIFIED WATER UTILITIES, INC.</t>
  </si>
  <si>
    <t>91-000541.0000</t>
  </si>
  <si>
    <t>QUEEN VALLEY DOM. WTR. IMP. DIST.</t>
  </si>
  <si>
    <t>91-000542.0000</t>
  </si>
  <si>
    <t>CACTUS FOREST</t>
  </si>
  <si>
    <t>91-000544.0000</t>
  </si>
  <si>
    <t>H2O WATER COMPANY,INC.</t>
  </si>
  <si>
    <t>91-000545.0000</t>
  </si>
  <si>
    <t>SOUTH MOUNTAIN WATER COMPANY</t>
  </si>
  <si>
    <t>91-000546.0000</t>
  </si>
  <si>
    <t>THE OAKS MOBILE HOME PARK</t>
  </si>
  <si>
    <t>91-000547.0000</t>
  </si>
  <si>
    <t>ASPC FLORENCE</t>
  </si>
  <si>
    <t>91-000548.0000</t>
  </si>
  <si>
    <t>AZ WATER CO - TIERRA GRANDE</t>
  </si>
  <si>
    <t>91-000549.0000</t>
  </si>
  <si>
    <t>SIGNAL PEAK WATER CO, INC</t>
  </si>
  <si>
    <t>91-000550.0000</t>
  </si>
  <si>
    <t>MARICOPA MTN DWID 1</t>
  </si>
  <si>
    <t>91-000551.0000</t>
  </si>
  <si>
    <t>DAVIS RANCH LAND OWNERS</t>
  </si>
  <si>
    <t>91-000552.0000</t>
  </si>
  <si>
    <t>PAPAGO BUTTE WATER DELIVERY</t>
  </si>
  <si>
    <t>91-000553.0000</t>
  </si>
  <si>
    <t>THUNDERBIRD FARMS IMPROVEMENT</t>
  </si>
  <si>
    <t>91-000554.0000</t>
  </si>
  <si>
    <t>GOLDEN CORRIDOR WATER CO</t>
  </si>
  <si>
    <t>91-000555.0000</t>
  </si>
  <si>
    <t>SUN VALLEY FARMS UNIT VI</t>
  </si>
  <si>
    <t>91-000556.0000</t>
  </si>
  <si>
    <t>ELOY DETENTION CENTER</t>
  </si>
  <si>
    <t>91-000558.0000</t>
  </si>
  <si>
    <t>LAGO DEL ORO WATER CO</t>
  </si>
  <si>
    <t>91-000559.0000</t>
  </si>
  <si>
    <t>HIDDEN VLY FARMETTES DWID</t>
  </si>
  <si>
    <t>91-000560.0000</t>
  </si>
  <si>
    <t>JOHNSON UTILITIES</t>
  </si>
  <si>
    <t>91-000561.0000</t>
  </si>
  <si>
    <t>GOODMAN WATER COMPANY</t>
  </si>
  <si>
    <t>91-000562.0000</t>
  </si>
  <si>
    <t>SANTA CRUZ WATER CO.</t>
  </si>
  <si>
    <t>91-000563.0000</t>
  </si>
  <si>
    <t>RANCHES AT MARICOPA</t>
  </si>
  <si>
    <t>91-000564.0000</t>
  </si>
  <si>
    <t>PICACHO WATER CO</t>
  </si>
  <si>
    <t>91-000565.0000</t>
  </si>
  <si>
    <t>RED ROCK CORRECTIONAL CENTER</t>
  </si>
  <si>
    <t>91-000566.0000</t>
  </si>
  <si>
    <t>NORTHERN SECTION 4 CO-OP</t>
  </si>
  <si>
    <t>91-000567.0000</t>
  </si>
  <si>
    <t>WILDHORSE ESTATES</t>
  </si>
  <si>
    <t>91-000568.0000</t>
  </si>
  <si>
    <t>AMERICAN REALTY &amp; MORTGAG</t>
  </si>
  <si>
    <t>91-000569.0000</t>
  </si>
  <si>
    <t>BREEZEWAY TRAILER PARK</t>
  </si>
  <si>
    <t>91-000571.0000</t>
  </si>
  <si>
    <t>VILLA GRANDE DWID</t>
  </si>
  <si>
    <t>91-000572.0000</t>
  </si>
  <si>
    <t>MARICOPA MTN DWID 2</t>
  </si>
  <si>
    <t>91-000573.0000</t>
  </si>
  <si>
    <t>INDIAN HILLS ESTATES</t>
  </si>
  <si>
    <t>91-000574.0000</t>
  </si>
  <si>
    <t>COPPER MOUNTAIN RANCH CFD</t>
  </si>
  <si>
    <t>91-000575.0000</t>
  </si>
  <si>
    <t>SUNLAND WATER COMPANY</t>
  </si>
  <si>
    <t>91-000576.0000</t>
  </si>
  <si>
    <t>STEPHENS TRAILER PARK</t>
  </si>
  <si>
    <t>91-000577.0000</t>
  </si>
  <si>
    <t>WHISPERING WIND MHP</t>
  </si>
  <si>
    <t>91-000578.0000</t>
  </si>
  <si>
    <t>I-8 CORP WATER SYSTEM</t>
  </si>
  <si>
    <t>91-000579.0000</t>
  </si>
  <si>
    <t>SAGUARO MOBILE HOME PARK</t>
  </si>
  <si>
    <t>91-000580.0000</t>
  </si>
  <si>
    <t>SAND POINTE MHP &amp; RV PARK</t>
  </si>
  <si>
    <t>91-000581.0000</t>
  </si>
  <si>
    <t>GRILLEYS DESERT HIDEOUT</t>
  </si>
  <si>
    <t>91-000583.0000</t>
  </si>
  <si>
    <t>PARK WATER CO</t>
  </si>
  <si>
    <t>91-000584.0000</t>
  </si>
  <si>
    <t>NEW SADDLEBACK VISTA DWID</t>
  </si>
  <si>
    <t>91-000585.0000</t>
  </si>
  <si>
    <t>ASPC EYMAN</t>
  </si>
  <si>
    <t>91-000587.0000</t>
  </si>
  <si>
    <t>ANTELOPE PEAK WATER ASSOC</t>
  </si>
  <si>
    <t>91-000588.0000</t>
  </si>
  <si>
    <t>SEVEN RANCHES DOMESTIC WATER IMPROVEMENT DISTRICT</t>
  </si>
  <si>
    <t>91-000589.0000</t>
  </si>
  <si>
    <t>EPCOR  WATER ARIZONA INC- TUBAC</t>
  </si>
  <si>
    <t>SANTA CRUZ</t>
  </si>
  <si>
    <t>91-000590.0000</t>
  </si>
  <si>
    <t>CITY OF NOGALES</t>
  </si>
  <si>
    <t>91-000591.0000</t>
  </si>
  <si>
    <t>SONOITA VALLEY WATER CO</t>
  </si>
  <si>
    <t>91-000592.0000</t>
  </si>
  <si>
    <t>PATAGONIA WATER DEPT</t>
  </si>
  <si>
    <t>91-000593.0000</t>
  </si>
  <si>
    <t>VALLE VERDE WATER CO</t>
  </si>
  <si>
    <t>91-000594.0000</t>
  </si>
  <si>
    <t>SONOITA WATER UTILITY</t>
  </si>
  <si>
    <t>91-000595.0000</t>
  </si>
  <si>
    <t>RIO RICO UTILITIES INC.</t>
  </si>
  <si>
    <t>91-000596.0000</t>
  </si>
  <si>
    <t>KINO RANCH # 1</t>
  </si>
  <si>
    <t>91-000597.0000</t>
  </si>
  <si>
    <t>KINO RANCH #2</t>
  </si>
  <si>
    <t>91-000598.0000</t>
  </si>
  <si>
    <t>CASA ARROYO ASSN INC</t>
  </si>
  <si>
    <t>91-000599.0000</t>
  </si>
  <si>
    <t>BACA FLOAT WATER CO, INC</t>
  </si>
  <si>
    <t>91-000600.0000</t>
  </si>
  <si>
    <t>MOUNTAIN VIEW CAMPGROUND</t>
  </si>
  <si>
    <t>91-000601.0000</t>
  </si>
  <si>
    <t>SONOITA VALLEY WATER COMPANY</t>
  </si>
  <si>
    <t>91-000602.0000</t>
  </si>
  <si>
    <t>ROLLING WHEELS MOBILE HO</t>
  </si>
  <si>
    <t>91-000603.0000</t>
  </si>
  <si>
    <t>TOWN &amp; COUNTRY / PRESTON</t>
  </si>
  <si>
    <t>91-000604.0000</t>
  </si>
  <si>
    <t>RED ROCK ACRES HOA</t>
  </si>
  <si>
    <t>91-000605.0000</t>
  </si>
  <si>
    <t>ABRA WATER COMPANY</t>
  </si>
  <si>
    <t>YAVAPAI</t>
  </si>
  <si>
    <t>91-000606.0000</t>
  </si>
  <si>
    <t>ASH FORK WATER SERVICE</t>
  </si>
  <si>
    <t>91-000607.0000</t>
  </si>
  <si>
    <t>AUBREY WATER CO-SELIGMAN</t>
  </si>
  <si>
    <t>91-000608.0000</t>
  </si>
  <si>
    <t>FREEPORT MCMORAN  - TOWN OF BAGDAD</t>
  </si>
  <si>
    <t>91-000609.0000</t>
  </si>
  <si>
    <t>BIG PARK WATER CO</t>
  </si>
  <si>
    <t>91-000610.0000</t>
  </si>
  <si>
    <t>CAMP VERDE WTR SYSTEM</t>
  </si>
  <si>
    <t>91-000611.0000</t>
  </si>
  <si>
    <t>CATHEDRAL VISTA WC</t>
  </si>
  <si>
    <t>91-000612.0000</t>
  </si>
  <si>
    <t>DIAMOND VALLEY WATER USERS CORP</t>
  </si>
  <si>
    <t>91-000613.0000</t>
  </si>
  <si>
    <t>CLEMENCEAU WATER CO</t>
  </si>
  <si>
    <t>91-000614.0000</t>
  </si>
  <si>
    <t>COLDWATER CANYON WC</t>
  </si>
  <si>
    <t>91-000615.0000</t>
  </si>
  <si>
    <t>CONGRESS DWID</t>
  </si>
  <si>
    <t>91-000616.0000</t>
  </si>
  <si>
    <t>CORDES LAKE WATER COMPANY</t>
  </si>
  <si>
    <t>91-000617.0000</t>
  </si>
  <si>
    <t>CLARKDALE PUBLIC WATER SYSTEM</t>
  </si>
  <si>
    <t>91-000618.0000</t>
  </si>
  <si>
    <t>COTTONWOOD WATER WORKS</t>
  </si>
  <si>
    <t>91-000619.0000</t>
  </si>
  <si>
    <t>LAKESIDE WATER CO</t>
  </si>
  <si>
    <t>91-000620.0000</t>
  </si>
  <si>
    <t>CROWN KING WATER CO</t>
  </si>
  <si>
    <t>91-000621.0000</t>
  </si>
  <si>
    <t>CUP OF GOLD WATER CO</t>
  </si>
  <si>
    <t>91-000622.0000</t>
  </si>
  <si>
    <t>DELL'S WATER CO</t>
  </si>
  <si>
    <t>91-000623.0000</t>
  </si>
  <si>
    <t>HIGHLAND PINES DOMESTIC WATER</t>
  </si>
  <si>
    <t>91-000624.0000</t>
  </si>
  <si>
    <t>HOLIDAY HILLS DOM WATER IMPR DIST</t>
  </si>
  <si>
    <t>91-000625.0000</t>
  </si>
  <si>
    <t>JACKSON ACRES WATER CO</t>
  </si>
  <si>
    <t>91-000626.0000</t>
  </si>
  <si>
    <t>JEROME, TOWN OF</t>
  </si>
  <si>
    <t>91-000627.0000</t>
  </si>
  <si>
    <t>LAKE VERDE WATER COMPANY</t>
  </si>
  <si>
    <t>91-000628.0000</t>
  </si>
  <si>
    <t>MAYER DOMESTIC WATER IMPR</t>
  </si>
  <si>
    <t>91-000629.0000</t>
  </si>
  <si>
    <t>GROOM CREEK WATER USERS</t>
  </si>
  <si>
    <t>91-000630.0000</t>
  </si>
  <si>
    <t>OAK CREEK WATER CO #1</t>
  </si>
  <si>
    <t>91-000631.0000</t>
  </si>
  <si>
    <t>OAK CREEK PUBLIC SERVICE, LLC</t>
  </si>
  <si>
    <t>91-000632.0000</t>
  </si>
  <si>
    <t>PINEHURST WATER CO</t>
  </si>
  <si>
    <t>91-000633.0000</t>
  </si>
  <si>
    <t>PONDEROSA PARK WATER IMPR</t>
  </si>
  <si>
    <t>91-000634.0000</t>
  </si>
  <si>
    <t>PRESCOTT, CITY OF</t>
  </si>
  <si>
    <t>91-000635.0000</t>
  </si>
  <si>
    <t>AZ WATER CO - RIMROCK</t>
  </si>
  <si>
    <t>91-000636.0000</t>
  </si>
  <si>
    <t>PRESCOTT VALLEY WATER DIST</t>
  </si>
  <si>
    <t>91-000637.0000</t>
  </si>
  <si>
    <t>SHERMAN PINES HOMEOWNER'S ASSOCIATION</t>
  </si>
  <si>
    <t>91-000638.0000</t>
  </si>
  <si>
    <t>BLACK CANYON CITY WID</t>
  </si>
  <si>
    <t>91-000639.0000</t>
  </si>
  <si>
    <t>HUMBOLDT WATER CO</t>
  </si>
  <si>
    <t>91-000640.0000</t>
  </si>
  <si>
    <t>ACME WATER -BLUE HILLS</t>
  </si>
  <si>
    <t>91-000641.0000</t>
  </si>
  <si>
    <t>THUNDERBIRD MEADOWS</t>
  </si>
  <si>
    <t>91-000642.0000</t>
  </si>
  <si>
    <t>YARNELL WATER IMPROVEMENT ASSN</t>
  </si>
  <si>
    <t>91-000643.0000</t>
  </si>
  <si>
    <t>YAVAPAI COUNTRY CLUB WATER</t>
  </si>
  <si>
    <t>91-000644.0000</t>
  </si>
  <si>
    <t>VERDE LKS WATER-VERDE LKS</t>
  </si>
  <si>
    <t>91-000645.0000</t>
  </si>
  <si>
    <t>CORDES LAKES I</t>
  </si>
  <si>
    <t>91-000646.0000</t>
  </si>
  <si>
    <t>BRADSHAW MT VIEW WATER</t>
  </si>
  <si>
    <t>91-000647.0000</t>
  </si>
  <si>
    <t>PRESCOTT VALLEY MUNICIPAL WATER SYSTEM</t>
  </si>
  <si>
    <t>91-000648.0000</t>
  </si>
  <si>
    <t>MONTEZUMA RIMROCK WC, LLC</t>
  </si>
  <si>
    <t>91-000649.0000</t>
  </si>
  <si>
    <t>CAMP VERDE WATER SYS-VER</t>
  </si>
  <si>
    <t>91-000650.0000</t>
  </si>
  <si>
    <t>RED ROCK CROSSING MOBILE</t>
  </si>
  <si>
    <t>91-000651.0000</t>
  </si>
  <si>
    <t>LITTLE PARK WATER CO</t>
  </si>
  <si>
    <t>91-000652.0000</t>
  </si>
  <si>
    <t>YAVAPAI ESTATES</t>
  </si>
  <si>
    <t>91-000653.0000</t>
  </si>
  <si>
    <t>PEEPLES VALLEY WATER CO</t>
  </si>
  <si>
    <t>CHINO MEADOWS II WATER CO</t>
  </si>
  <si>
    <t>91-000655.0000</t>
  </si>
  <si>
    <t>THE ORME SCHOOL OF ARIZONA</t>
  </si>
  <si>
    <t>91-000656.0000</t>
  </si>
  <si>
    <t>PINE VALLEY WATER CO</t>
  </si>
  <si>
    <t>91-000657.0000</t>
  </si>
  <si>
    <t>CORDES LAKES II</t>
  </si>
  <si>
    <t>91-000658.0000</t>
  </si>
  <si>
    <t>CORDES LAKES III</t>
  </si>
  <si>
    <t>91-000659.0000</t>
  </si>
  <si>
    <t>CORDES LAKES VI, VII, VIII</t>
  </si>
  <si>
    <t>91-000660.0000</t>
  </si>
  <si>
    <t>SEDONA VENTURE WATER SYST</t>
  </si>
  <si>
    <t>91-000661.0000</t>
  </si>
  <si>
    <t>MICHAELS RANCH</t>
  </si>
  <si>
    <t>91-000662.0000</t>
  </si>
  <si>
    <t>PHILADELPHIA WATER SYSTEM</t>
  </si>
  <si>
    <t>91-000663.0000</t>
  </si>
  <si>
    <t>AZ WATER CO - VALLEY VISTA</t>
  </si>
  <si>
    <t>91-000664.0000</t>
  </si>
  <si>
    <t>CATHEDRAL ROCK ESTATES WATER COOP</t>
  </si>
  <si>
    <t>91-000665.0000</t>
  </si>
  <si>
    <t>OAK CREEK VALLEY</t>
  </si>
  <si>
    <t>91-000666.0000</t>
  </si>
  <si>
    <t>SOFT WINDS MHP</t>
  </si>
  <si>
    <t>91-000667.0000</t>
  </si>
  <si>
    <t>VERDE VALLEY MANOR</t>
  </si>
  <si>
    <t>91-000668.0000</t>
  </si>
  <si>
    <t>VERDE LKS WATER-CLEAR CK</t>
  </si>
  <si>
    <t>91-000669.0000</t>
  </si>
  <si>
    <t>TOWN OF CHINO VALLEY</t>
  </si>
  <si>
    <t>91-000670.0000</t>
  </si>
  <si>
    <t>WILLOWS MOBILE HOME PARK</t>
  </si>
  <si>
    <t>91-000671.0000</t>
  </si>
  <si>
    <t>BRADSHAW WATER COMPANY INC</t>
  </si>
  <si>
    <t>91-000672.0000</t>
  </si>
  <si>
    <t>ESCAPEES AT NORTH RANCH</t>
  </si>
  <si>
    <t>91-000673.0000</t>
  </si>
  <si>
    <t>GRANITE MOUNTAIN WATER COMPANY</t>
  </si>
  <si>
    <t>91-000674.0000</t>
  </si>
  <si>
    <t>SQUAW VALLEY MOBILE HOME</t>
  </si>
  <si>
    <t>91-000675.0000</t>
  </si>
  <si>
    <t>GRANITE OAKS WATER USERS ASSOC</t>
  </si>
  <si>
    <t>91-000676.0000</t>
  </si>
  <si>
    <t>WALDEN MEADOWS COMM COOP</t>
  </si>
  <si>
    <t>91-000677.0000</t>
  </si>
  <si>
    <t>MONTEZUMA HEIGHTS WATER</t>
  </si>
  <si>
    <t>91-000678.0000</t>
  </si>
  <si>
    <t>COLDWATER CANYON 2</t>
  </si>
  <si>
    <t>91-000679.0000</t>
  </si>
  <si>
    <t>GAMBEL QUAIL MH &amp; RV PARK</t>
  </si>
  <si>
    <t>91-000680.0000</t>
  </si>
  <si>
    <t>APPALOOSA WATER COMPANY</t>
  </si>
  <si>
    <t>91-000681.0000</t>
  </si>
  <si>
    <t>COPPER CANYON ACADEMY-LAK</t>
  </si>
  <si>
    <t>91-000682.0000</t>
  </si>
  <si>
    <t>WHITE HORSE RANCH OWNERS ASSN</t>
  </si>
  <si>
    <t>91-000683.0000</t>
  </si>
  <si>
    <t>MINGUS WEST WATER SYSTEM</t>
  </si>
  <si>
    <t>91-000684.0000</t>
  </si>
  <si>
    <t>AMERICAN RANCH IDS</t>
  </si>
  <si>
    <t>91-000685.0000</t>
  </si>
  <si>
    <t>SIERRA VERDE RANCH</t>
  </si>
  <si>
    <t>91-000686.0000</t>
  </si>
  <si>
    <t>ICR TALKING ROCK</t>
  </si>
  <si>
    <t>91-000687.0000</t>
  </si>
  <si>
    <t>INSCRIPTION CANYON RANCH SYSTEM</t>
  </si>
  <si>
    <t>91-000688.0000</t>
  </si>
  <si>
    <t>VIEWPOINT SUBD</t>
  </si>
  <si>
    <t>91-000689.0000</t>
  </si>
  <si>
    <t>QUARTER CIRCLE V BAR RANCH</t>
  </si>
  <si>
    <t>91-000690.0000</t>
  </si>
  <si>
    <t>CACTUS MOBILE RANCH</t>
  </si>
  <si>
    <t>91-000691.0000</t>
  </si>
  <si>
    <t>ROADRUNNER MOBILE HOME PARK</t>
  </si>
  <si>
    <t>91-000692.0000</t>
  </si>
  <si>
    <t>ARCOSANTI CAMP</t>
  </si>
  <si>
    <t>91-000693.0000</t>
  </si>
  <si>
    <t>BUFFALO RUN MHP</t>
  </si>
  <si>
    <t>91-000694.0000</t>
  </si>
  <si>
    <t>BEAVER CREEK STORE</t>
  </si>
  <si>
    <t>91-000695.0000</t>
  </si>
  <si>
    <t>SUNSET VILLAGE MOBILE HOME PARK</t>
  </si>
  <si>
    <t>91-000696.0000</t>
  </si>
  <si>
    <t>WHITE HILLS TRAILER PARK</t>
  </si>
  <si>
    <t>91-000697.0000</t>
  </si>
  <si>
    <t>BEVERLY GARDENS TRAILER P</t>
  </si>
  <si>
    <t>91-000698.0000</t>
  </si>
  <si>
    <t>DELLS VIEW WC</t>
  </si>
  <si>
    <t>91-000699.0000</t>
  </si>
  <si>
    <t>CHINO MOBILE HOME RANCH</t>
  </si>
  <si>
    <t>91-000700.0000</t>
  </si>
  <si>
    <t>CLEAR CREEK MOBILE HOME</t>
  </si>
  <si>
    <t>91-000701.0000</t>
  </si>
  <si>
    <t>MOUNTAIN VIEW MHP</t>
  </si>
  <si>
    <t>91-000702.0000</t>
  </si>
  <si>
    <t>C-OASIS PARK</t>
  </si>
  <si>
    <t>91-000703.0000</t>
  </si>
  <si>
    <t>91-000704.0000</t>
  </si>
  <si>
    <t>DOUBLE G TP</t>
  </si>
  <si>
    <t>91-000705.0000</t>
  </si>
  <si>
    <t>GILPINS TRAILER PARK</t>
  </si>
  <si>
    <t>91-000706.0000</t>
  </si>
  <si>
    <t>VERDE LAKES WTR-STILL WTR</t>
  </si>
  <si>
    <t>91-000707.0000</t>
  </si>
  <si>
    <t>ANTELOPE WATER CO</t>
  </si>
  <si>
    <t>YUMA</t>
  </si>
  <si>
    <t>91-000708.0000</t>
  </si>
  <si>
    <t>DATELAND PUBLIC SERVICE</t>
  </si>
  <si>
    <t>91-000709.0000</t>
  </si>
  <si>
    <t>FAR WEST WATER CO</t>
  </si>
  <si>
    <t>91-000710.0000</t>
  </si>
  <si>
    <t>SAN LUIS, CITY OF</t>
  </si>
  <si>
    <t>91-000711.0000</t>
  </si>
  <si>
    <t>VALLEY VISTA WATER CO</t>
  </si>
  <si>
    <t>91-000712.0000</t>
  </si>
  <si>
    <t>SHEPARD WATER CO INC</t>
  </si>
  <si>
    <t>91-000713.0000</t>
  </si>
  <si>
    <t>SOMERTON, CITY OF</t>
  </si>
  <si>
    <t>91-000714.0000</t>
  </si>
  <si>
    <t>TACNA WATER CO</t>
  </si>
  <si>
    <t>91-000715.0000</t>
  </si>
  <si>
    <t>WELLTON, TOWN OF</t>
  </si>
  <si>
    <t>91-000716.0000</t>
  </si>
  <si>
    <t>YUMA, CITY OF</t>
  </si>
  <si>
    <t>91-000717.0000</t>
  </si>
  <si>
    <t>MOHAWK UTILITY CO</t>
  </si>
  <si>
    <t>91-000718.0000</t>
  </si>
  <si>
    <t>DATELAND WATER L.L.C.</t>
  </si>
  <si>
    <t>91-000719.0000</t>
  </si>
  <si>
    <t>GADSDEN WC</t>
  </si>
  <si>
    <t>91-000720.0000</t>
  </si>
  <si>
    <t>FISHERS LANDING INC</t>
  </si>
  <si>
    <t>91-000721.0000</t>
  </si>
  <si>
    <t>GREEN ACRES WATER CO</t>
  </si>
  <si>
    <t>91-000722.0000</t>
  </si>
  <si>
    <t>JONES COOP WATER ASSOC</t>
  </si>
  <si>
    <t>91-000723.0000</t>
  </si>
  <si>
    <t>RANCHEROS BONITOS</t>
  </si>
  <si>
    <t>91-000724.0000</t>
  </si>
  <si>
    <t>SUN LEISURE EST UTIL CO</t>
  </si>
  <si>
    <t>91-000725.0000</t>
  </si>
  <si>
    <t>TIERRA MESA ESTATES WTR</t>
  </si>
  <si>
    <t>91-000726.0000</t>
  </si>
  <si>
    <t>USMC-AIR STATION-MAIN</t>
  </si>
  <si>
    <t>91-000727.0000</t>
  </si>
  <si>
    <t>SIERRA PACIFIC MOBILE MAN</t>
  </si>
  <si>
    <t>91-000728.0000</t>
  </si>
  <si>
    <t>ASPC YUMA</t>
  </si>
  <si>
    <t>91-000729.0000</t>
  </si>
  <si>
    <t>LAGUNA MHP</t>
  </si>
  <si>
    <t>91-000730.0000</t>
  </si>
  <si>
    <t>HIDDEN SHORES RV VILLAGE</t>
  </si>
  <si>
    <t>91-000731.0000</t>
  </si>
  <si>
    <t>LEMON TREE TRAILER PARK</t>
  </si>
  <si>
    <t>91-000732.0000</t>
  </si>
  <si>
    <t>ORANGE GROVE WATER CO</t>
  </si>
  <si>
    <t>91-000733.0000</t>
  </si>
  <si>
    <t>WELLTON-MOHAWK IRRIGATIO</t>
  </si>
  <si>
    <t>91-000734.0000</t>
  </si>
  <si>
    <t>YUMA WEST MHP</t>
  </si>
  <si>
    <t>91-000735.0000</t>
  </si>
  <si>
    <t>US ARMY YPG - MAIN ADMINISTRATIVE AREA</t>
  </si>
  <si>
    <t>91-000736.0000</t>
  </si>
  <si>
    <t>MOUNTAIN VIEW VILLAGE MOBILE HOME PARK</t>
  </si>
  <si>
    <t>91-000737.0000</t>
  </si>
  <si>
    <t>EL PRADO WATER COMPANY</t>
  </si>
  <si>
    <t>91-000738.0000</t>
  </si>
  <si>
    <t>SUN-SET MOBILE TRAILER P</t>
  </si>
  <si>
    <t>91-000739.0000</t>
  </si>
  <si>
    <t>G &amp; L MOBILE PARK</t>
  </si>
  <si>
    <t>91-000740.0000</t>
  </si>
  <si>
    <t>CIENEGA WATER COMPANY, INC.</t>
  </si>
  <si>
    <t>LA PAZ</t>
  </si>
  <si>
    <t>91-000741.0000</t>
  </si>
  <si>
    <t>BROOKE WATER CO LLC MOOVALYA KEYS</t>
  </si>
  <si>
    <t>91-000742.0000</t>
  </si>
  <si>
    <t>BROOKE WATER CO LAKESIDE</t>
  </si>
  <si>
    <t>91-000743.0000</t>
  </si>
  <si>
    <t>MARINA VILLAGE</t>
  </si>
  <si>
    <t>91-000744.0000</t>
  </si>
  <si>
    <t>PARKER, TOWN OF</t>
  </si>
  <si>
    <t>91-000745.0000</t>
  </si>
  <si>
    <t>SALOME WATER COMPANY</t>
  </si>
  <si>
    <t>91-000746.0000</t>
  </si>
  <si>
    <t>WENDEN, TOWN OF</t>
  </si>
  <si>
    <t>91-000747.0000</t>
  </si>
  <si>
    <t>HILLCREST WATER COMPANY</t>
  </si>
  <si>
    <t>91-000748.0000</t>
  </si>
  <si>
    <t>BROOKE WATER LLC PARKER DAM</t>
  </si>
  <si>
    <t>91-000749.0000</t>
  </si>
  <si>
    <t>HARRISBURG UTILITY CO.</t>
  </si>
  <si>
    <t>91-000750.0000</t>
  </si>
  <si>
    <t>BOUSE WORLEY WATER SYSTEM</t>
  </si>
  <si>
    <t>91-000751.0000</t>
  </si>
  <si>
    <t>RIO LINDO</t>
  </si>
  <si>
    <t>91-000752.0000</t>
  </si>
  <si>
    <t>BROOKE WATER LLC HOLIDAY HARBOR</t>
  </si>
  <si>
    <t>91-000753.0000</t>
  </si>
  <si>
    <t>Q-MOUNTAIN WATER COMPANY</t>
  </si>
  <si>
    <t>91-000754.0000</t>
  </si>
  <si>
    <t>QUARTZSITE, TOWN OF</t>
  </si>
  <si>
    <t>91-000755.0000</t>
  </si>
  <si>
    <t>EHRENBERG IMPROVEMENT ASSN</t>
  </si>
  <si>
    <t>91-000756.0000</t>
  </si>
  <si>
    <t>Q MOUNTAIN HOA</t>
  </si>
  <si>
    <t>91-000757.0000</t>
  </si>
  <si>
    <t>CATALINA MTN SCHOOL</t>
  </si>
  <si>
    <t>91-000758.0000</t>
  </si>
  <si>
    <t>BERMUDA GARDENS TRAILER PARK</t>
  </si>
  <si>
    <t>91-000759.0000</t>
  </si>
  <si>
    <t>CAMPBELL ESTATES TRAILER PARK</t>
  </si>
  <si>
    <t>91-000760.0000</t>
  </si>
  <si>
    <t>CRESCENT MANOR MHP</t>
  </si>
  <si>
    <t>91-000761.0000</t>
  </si>
  <si>
    <t>DESERT SHORES RV &amp; MHP</t>
  </si>
  <si>
    <t>91-000762.0000</t>
  </si>
  <si>
    <t>EMERY PARK MHP</t>
  </si>
  <si>
    <t>91-000763.0000</t>
  </si>
  <si>
    <t>FAR HORIZONS COOP</t>
  </si>
  <si>
    <t>91-000764.0000</t>
  </si>
  <si>
    <t>NORTH LA CHOLLA MHP</t>
  </si>
  <si>
    <t>91-000765.0000</t>
  </si>
  <si>
    <t>DOWNTOWN MOBILE HOME PARK</t>
  </si>
  <si>
    <t>91-000766.0000</t>
  </si>
  <si>
    <t>RANCHO LOS AMIGOS LTD PART.</t>
  </si>
  <si>
    <t>91-000767.0000</t>
  </si>
  <si>
    <t>SIERRA COURT TRAILER PARK</t>
  </si>
  <si>
    <t>91-000768.0000</t>
  </si>
  <si>
    <t>SLEEPY HOLLOW MHP</t>
  </si>
  <si>
    <t>91-000769.0000</t>
  </si>
  <si>
    <t>CROSSROADS PARK, LLC</t>
  </si>
  <si>
    <t>91-000770.0000</t>
  </si>
  <si>
    <t>SU CASA MHP</t>
  </si>
  <si>
    <t>91-000771.0000</t>
  </si>
  <si>
    <t>TOWN &amp; COUNTRY MOBILE ESTATES</t>
  </si>
  <si>
    <t>91-000772.0000</t>
  </si>
  <si>
    <t>RIVERSIDE APTS, LLC</t>
  </si>
  <si>
    <t>91-000773.0000</t>
  </si>
  <si>
    <t>ORCHARD VALLEY MHP</t>
  </si>
  <si>
    <t>91-000774.0000</t>
  </si>
  <si>
    <t>LOS ARBOLES MHP</t>
  </si>
  <si>
    <t>91-000775.0000</t>
  </si>
  <si>
    <t>LAZY ACRES MHP</t>
  </si>
  <si>
    <t>91-000776.0000</t>
  </si>
  <si>
    <t>SUMMIT WATER COMPANY</t>
  </si>
  <si>
    <t>91-000777.0000</t>
  </si>
  <si>
    <t>CACTUS COUNTRY TRAILER HAVEN</t>
  </si>
  <si>
    <t>91-000778.0000</t>
  </si>
  <si>
    <t>RANCHWOOD MOBILE HOME PARK</t>
  </si>
  <si>
    <t>91-000779.0000</t>
  </si>
  <si>
    <t>LAZY 'A' MHP</t>
  </si>
  <si>
    <t>91-000780.0000</t>
  </si>
  <si>
    <t>SAHUARITA HEIGHTS MHP</t>
  </si>
  <si>
    <t>91-000781.0000</t>
  </si>
  <si>
    <t>VIA VERDE WEST MHP</t>
  </si>
  <si>
    <t>91-000782.0000</t>
  </si>
  <si>
    <t>VISTA DEL NORTE MHP</t>
  </si>
  <si>
    <t>91-000783.0000</t>
  </si>
  <si>
    <t>FAR HORIZONS EAST</t>
  </si>
  <si>
    <t>91-000784.0000</t>
  </si>
  <si>
    <t>VILLA CAPRI MOB. HOME PARK, L.L.C.</t>
  </si>
  <si>
    <t>91-000786.0000</t>
  </si>
  <si>
    <t>CORONADO FOREST DRIVE WATER CO-OP</t>
  </si>
  <si>
    <t>91-000787.0000</t>
  </si>
  <si>
    <t>SILVER CHOLLA PARK</t>
  </si>
  <si>
    <t>91-000788.0000</t>
  </si>
  <si>
    <t>HOMEOWNER'S WATER COOP</t>
  </si>
  <si>
    <t>91-000789.0000</t>
  </si>
  <si>
    <t>RIO VISTA MHP</t>
  </si>
  <si>
    <t>91-000790.0000</t>
  </si>
  <si>
    <t>LOS RANCHITOS WELL</t>
  </si>
  <si>
    <t>91-000791.0000</t>
  </si>
  <si>
    <t>PIMA RAMADA MHP</t>
  </si>
  <si>
    <t>91-000792.0000</t>
  </si>
  <si>
    <t>CATALINA COUNTRY MHP</t>
  </si>
  <si>
    <t>91-000793.0000</t>
  </si>
  <si>
    <t>COLONIAL MHP</t>
  </si>
  <si>
    <t>91-000794.0000</t>
  </si>
  <si>
    <t>PALM VISTA ESTATES</t>
  </si>
  <si>
    <t>91-000795.0000</t>
  </si>
  <si>
    <t>KINO MOBILE HOME</t>
  </si>
  <si>
    <t>91-000796.0000</t>
  </si>
  <si>
    <t>CAROLANNE DRIVE HOMEOWNERS</t>
  </si>
  <si>
    <t>91-000797.0000</t>
  </si>
  <si>
    <t>CASITAS DE CASTILLIAN</t>
  </si>
  <si>
    <t>91-000798.0000</t>
  </si>
  <si>
    <t>PARK PLACE APARTMENTS</t>
  </si>
  <si>
    <t>91-000799.0000</t>
  </si>
  <si>
    <t>DESERT WILLOWS MHP</t>
  </si>
  <si>
    <t>91-000800.0000</t>
  </si>
  <si>
    <t>DIAMOND GROVE MOBILE HOME ESTATES</t>
  </si>
  <si>
    <t>91-000801.0000</t>
  </si>
  <si>
    <t>DESERT PARADISE MHP, LLC</t>
  </si>
  <si>
    <t>91-000802.0000</t>
  </si>
  <si>
    <t>DMAFB WATER SYSTEM</t>
  </si>
  <si>
    <t>91-000803.0000</t>
  </si>
  <si>
    <t>ASPC TUCSON</t>
  </si>
  <si>
    <t>91-000804.0000</t>
  </si>
  <si>
    <t>MISSION PALMS APARTMENTS</t>
  </si>
  <si>
    <t>91-000805.0000</t>
  </si>
  <si>
    <t>FOOTHILLS  VISTA MHC</t>
  </si>
  <si>
    <t>91-000806.0000</t>
  </si>
  <si>
    <t>SUMMIT WATER COOP</t>
  </si>
  <si>
    <t>91-000807.0000</t>
  </si>
  <si>
    <t>LA CHOLLA AIRPARK</t>
  </si>
  <si>
    <t>91-000808.0000</t>
  </si>
  <si>
    <t>DEEP WELL COOPERATIVE</t>
  </si>
  <si>
    <t>91-000809.0000</t>
  </si>
  <si>
    <t>PITA WATER</t>
  </si>
  <si>
    <t>91-000810.0000</t>
  </si>
  <si>
    <t>RINCON COUNTRY EAST RV</t>
  </si>
  <si>
    <t>91-000811.0000</t>
  </si>
  <si>
    <t>LA CASITA WC - 3</t>
  </si>
  <si>
    <t>91-000812.0000</t>
  </si>
  <si>
    <t>VERDE SANTA FE</t>
  </si>
  <si>
    <t>91-000813.0000</t>
  </si>
  <si>
    <t>QUINTERO AREA WATER SYSTEM</t>
  </si>
  <si>
    <t>91-000814.0000</t>
  </si>
  <si>
    <t>SADDLE MOUNTAIN DAIRY</t>
  </si>
  <si>
    <t>91-000815.0000</t>
  </si>
  <si>
    <t>BELMONT MOUNTAIN DAIRY</t>
  </si>
  <si>
    <t>91-000816.0000</t>
  </si>
  <si>
    <t>FESTIVAL RANCH</t>
  </si>
  <si>
    <t>91-000817.0000</t>
  </si>
  <si>
    <t>ANTHEM AT MERRILL RANCH</t>
  </si>
  <si>
    <t>91-000818.0000</t>
  </si>
  <si>
    <t>QUAIL RIDGE DWID</t>
  </si>
  <si>
    <t>91-000819.0000</t>
  </si>
  <si>
    <t>VALLE VERDE WATER CO LOS</t>
  </si>
  <si>
    <t>91-000820.0000</t>
  </si>
  <si>
    <t>MI CASA RV CAMPGROUND</t>
  </si>
  <si>
    <t>91-000821.0000</t>
  </si>
  <si>
    <t>MT LEMMON DWID</t>
  </si>
  <si>
    <t>91-000822.0000</t>
  </si>
  <si>
    <t>SAHUARITA HIGHLANDS</t>
  </si>
  <si>
    <t>91-000823.0000</t>
  </si>
  <si>
    <t>RED ROCK UTILITIES</t>
  </si>
  <si>
    <t>91-000824.0000</t>
  </si>
  <si>
    <t>RUBY STAR AIR PARK</t>
  </si>
  <si>
    <t>91-000825.0000</t>
  </si>
  <si>
    <t>TAL-WI-WI WATER USERS</t>
  </si>
  <si>
    <t>91-000826.0000</t>
  </si>
  <si>
    <t>EMPIRITA WATER SYSTEM</t>
  </si>
  <si>
    <t>91-000827.0000</t>
  </si>
  <si>
    <t>TWIN BUTTES TRAILER PARK</t>
  </si>
  <si>
    <t>91-000828.0000</t>
  </si>
  <si>
    <t>OAK CREEK UTILITY CORP</t>
  </si>
  <si>
    <t>91-000829.0000</t>
  </si>
  <si>
    <t>SAGE VALLEY M H PARK</t>
  </si>
  <si>
    <t>91-000832.0000</t>
  </si>
  <si>
    <t>JAKES CORNER WATER SYSTEM</t>
  </si>
  <si>
    <t>91-000834.0000</t>
  </si>
  <si>
    <t>TEEN CHALLENGE CHRISTIAN</t>
  </si>
  <si>
    <t>91-000836.0000</t>
  </si>
  <si>
    <t>WHITE HILLS WTR CO INC 1</t>
  </si>
  <si>
    <t>91-000837.0000</t>
  </si>
  <si>
    <t>KATHERINE HEIGHTS</t>
  </si>
  <si>
    <t>91-000838.0000</t>
  </si>
  <si>
    <t>BULLHEAD CITY-LAUGHLIN RANCH WATER SYSTEM</t>
  </si>
  <si>
    <t>91-000839.0000</t>
  </si>
  <si>
    <t>BOULDER INN</t>
  </si>
  <si>
    <t>91-000841.0000</t>
  </si>
  <si>
    <t>AMERICAN INDIAN CHRISTIAN</t>
  </si>
  <si>
    <t>91-000842.0000</t>
  </si>
  <si>
    <t>SANDARIO WELL #3</t>
  </si>
  <si>
    <t>91-000843.0000</t>
  </si>
  <si>
    <t>PICO VISTA COMMUNITY WELL</t>
  </si>
  <si>
    <t>91-000844.0000</t>
  </si>
  <si>
    <t>SHILOH WATER CO</t>
  </si>
  <si>
    <t>91-000845.0000</t>
  </si>
  <si>
    <t>LIQUID ROCK WATER ASSN</t>
  </si>
  <si>
    <t>91-000847.0000</t>
  </si>
  <si>
    <t>GOOD TIMES CAFE</t>
  </si>
  <si>
    <t>91-000848.0000</t>
  </si>
  <si>
    <t>SAGUARO CORRECTIONAL FACILITY</t>
  </si>
  <si>
    <t>91-000849.0000</t>
  </si>
  <si>
    <t>MANNEKEN APARTMENTS LLC</t>
  </si>
  <si>
    <t>91-000850.0000</t>
  </si>
  <si>
    <t>BENT RIVER APARTMENTS</t>
  </si>
  <si>
    <t>91-000851.0000</t>
  </si>
  <si>
    <t>ON THE GREENS</t>
  </si>
  <si>
    <t>91-000852.0000</t>
  </si>
  <si>
    <t>RAINBOW ACRES</t>
  </si>
  <si>
    <t>91-000853.0000</t>
  </si>
  <si>
    <t>LOBA ESTATES WATER</t>
  </si>
  <si>
    <t>91-000854.0000</t>
  </si>
  <si>
    <t>PATTIES RV PARK</t>
  </si>
  <si>
    <t>91-000855.0000</t>
  </si>
  <si>
    <t>DESERT GARDENS RV PARK</t>
  </si>
  <si>
    <t>91-000856.0000</t>
  </si>
  <si>
    <t>HOLIDAY PALMS RV PARK</t>
  </si>
  <si>
    <t>91-000857.0000</t>
  </si>
  <si>
    <t>SPANISH TRAIL MOTEL</t>
  </si>
  <si>
    <t>91-000858.0000</t>
  </si>
  <si>
    <t>TUCSON READY MIX - ORANGE G</t>
  </si>
  <si>
    <t>91-000859.0000</t>
  </si>
  <si>
    <t>WHETSTONE RANCH WATER SYSTEM</t>
  </si>
  <si>
    <t>91-000861.0000</t>
  </si>
  <si>
    <t>BEAVER DAM WC - SYSTEM 2</t>
  </si>
  <si>
    <t>PARADISE TRAILS / PIONEER VALLEY WS</t>
  </si>
  <si>
    <t>91-000866.0000</t>
  </si>
  <si>
    <t>MT FAGAN WATER COOP</t>
  </si>
  <si>
    <t>91-000867.0000</t>
  </si>
  <si>
    <t>MILE MARKER 54 WC</t>
  </si>
  <si>
    <t>91-000868.0000</t>
  </si>
  <si>
    <t>SKYLINE RESORT AND RV PARK</t>
  </si>
  <si>
    <t>91-000869.0000</t>
  </si>
  <si>
    <t>GRANITE DELLS WATER CO</t>
  </si>
  <si>
    <t>91-000870.0000</t>
  </si>
  <si>
    <t>COLDWATER CANYON 3</t>
  </si>
  <si>
    <t>91-000871.0000</t>
  </si>
  <si>
    <t>KIRKLAND MHP</t>
  </si>
  <si>
    <t>91-000872.0000</t>
  </si>
  <si>
    <t>LAKESIDE SKI VILLAGE</t>
  </si>
  <si>
    <t>91-000873.0000</t>
  </si>
  <si>
    <t>MISTY MOUNTAIN DWID</t>
  </si>
  <si>
    <t>91-000874.0000</t>
  </si>
  <si>
    <t>GARIGONS GULCH WATER COOP</t>
  </si>
  <si>
    <t>91-000876.0000</t>
  </si>
  <si>
    <t>MINGUS MOUNTAIN ACADEMY</t>
  </si>
  <si>
    <t>91-000877.0000</t>
  </si>
  <si>
    <t>BUTTERFIELD STATION WASTE MGMT</t>
  </si>
  <si>
    <t>91-000878.0000</t>
  </si>
  <si>
    <t>EPCOR  WATER ARIZONA INC- TIERRA DEL RIO</t>
  </si>
  <si>
    <t>91-000879.0000</t>
  </si>
  <si>
    <t>NACO ESTATES</t>
  </si>
  <si>
    <t>91-000880.0000</t>
  </si>
  <si>
    <t>STAR VALE TERRACE HOMES</t>
  </si>
  <si>
    <t>91-000881.0000</t>
  </si>
  <si>
    <t>ROOSEVELT LAKE RESORT</t>
  </si>
  <si>
    <t>91-000882.0000</t>
  </si>
  <si>
    <t>MTC - ARIZONA STATE PRISON - KINGMAN</t>
  </si>
  <si>
    <t>91-000884.0000</t>
  </si>
  <si>
    <t>VALLE ESCONDIDO DWID</t>
  </si>
  <si>
    <t>91-000885.0000</t>
  </si>
  <si>
    <t>ARIZONIAN TRAVEL TRAILER</t>
  </si>
  <si>
    <t>91-000886.0000</t>
  </si>
  <si>
    <t>ALISO SPRINGS PROPERTY OWNER ASSOC INC</t>
  </si>
  <si>
    <t>91-000887.0000</t>
  </si>
  <si>
    <t>AVALON GARDENS WATER SYSTEM</t>
  </si>
  <si>
    <t>91-000889.0000</t>
  </si>
  <si>
    <t>CROSS CREEK RANCH</t>
  </si>
  <si>
    <t>91-000890.0000</t>
  </si>
  <si>
    <t>RIVER RV RANCH</t>
  </si>
  <si>
    <t>91-000891.0000</t>
  </si>
  <si>
    <t>CIBOLA MUTUAL WATER COMPANY</t>
  </si>
  <si>
    <t>91-000893.0000</t>
  </si>
  <si>
    <t>BEAVER DAM FILLING STATION</t>
  </si>
  <si>
    <t>91-000895.0000</t>
  </si>
  <si>
    <t>SILVERVIEW RV PARK</t>
  </si>
  <si>
    <t>91-000896.0000</t>
  </si>
  <si>
    <t>POCKETKNIFE WATER CO OP</t>
  </si>
  <si>
    <t>91-000897.0000</t>
  </si>
  <si>
    <t>MARANA CORRECTIONAL FACILITY</t>
  </si>
  <si>
    <t>91-000898.0000</t>
  </si>
  <si>
    <t>RIO VERDE RV PARK</t>
  </si>
  <si>
    <t>91-000899.0000</t>
  </si>
  <si>
    <t>CITRUS PARK WATER COMPANY</t>
  </si>
  <si>
    <t>91-000900.0000</t>
  </si>
  <si>
    <t>YUMA LAKES RESORT</t>
  </si>
  <si>
    <t>PPHU BY COUNTY</t>
  </si>
  <si>
    <t>ID</t>
  </si>
  <si>
    <t>*</t>
  </si>
  <si>
    <t>*Required Field(s)</t>
  </si>
  <si>
    <t>Average daily demand units (ac ft):</t>
  </si>
  <si>
    <t>Community Water System Name:</t>
  </si>
  <si>
    <t>Community Water Systems Number:</t>
  </si>
  <si>
    <t>Please select or enter your Community Water System</t>
  </si>
  <si>
    <t>91-000903.0000</t>
  </si>
  <si>
    <t>WICKENBURG RANCH ESTATES</t>
  </si>
  <si>
    <t>91-000904.0000</t>
  </si>
  <si>
    <t>GRANITE PARK HOMEOWNERS ASSOCIATION</t>
  </si>
  <si>
    <t>91-000905.0000</t>
  </si>
  <si>
    <t>MOHAWK VALLEY SCHOOL DISTRICT</t>
  </si>
  <si>
    <t>91-000906.0000</t>
  </si>
  <si>
    <t>CACTUS-STELLAR LIMITED</t>
  </si>
  <si>
    <t>91-000907.0000</t>
  </si>
  <si>
    <t xml:space="preserve">JAKOB LAKE LODGE </t>
  </si>
  <si>
    <t>91-000908.0000</t>
  </si>
  <si>
    <t>BEARIZONA</t>
  </si>
  <si>
    <t>91-000909.0000</t>
  </si>
  <si>
    <t>DESERT SKY DWID</t>
  </si>
  <si>
    <t>91-000910.0000</t>
  </si>
  <si>
    <t xml:space="preserve">RETAW WATER COMPANY </t>
  </si>
  <si>
    <t>91-000912.0000</t>
  </si>
  <si>
    <t>BEARDSLEY WATER CO #3</t>
  </si>
  <si>
    <t>91-000913.0000</t>
  </si>
  <si>
    <t>SHOW LOW PINES WELL 3</t>
  </si>
  <si>
    <t>91-000914.0000</t>
  </si>
  <si>
    <t xml:space="preserve">PAINTED DESERT DEMO PROJECT STAR SCHOOL </t>
  </si>
  <si>
    <t>91-000915.0000</t>
  </si>
  <si>
    <t xml:space="preserve">PONDEROSA WATER LLC </t>
  </si>
  <si>
    <t>91-000916.0000</t>
  </si>
  <si>
    <t>RIO VIEJO WATER</t>
  </si>
  <si>
    <t>91-000918.0000</t>
  </si>
  <si>
    <t>SIERRA VISTA ADULT RV RES</t>
  </si>
  <si>
    <t>91-000920.0000</t>
  </si>
  <si>
    <t>MULBERRY PARK MHP</t>
  </si>
  <si>
    <t>91-000922.0000</t>
  </si>
  <si>
    <t>VICKSBURG FARM</t>
  </si>
  <si>
    <t>91-000923.0000</t>
  </si>
  <si>
    <t>SHOW LOW PINES SUBD WELL</t>
  </si>
  <si>
    <t>91-000924.0000</t>
  </si>
  <si>
    <t>WILDCAT ONE WELL COOP</t>
  </si>
  <si>
    <t>91-000925.0000</t>
  </si>
  <si>
    <t xml:space="preserve">DESERT GARDENS RV RESORT CO-OP, INC. </t>
  </si>
  <si>
    <t>Eagar</t>
  </si>
  <si>
    <t>Growth rate 2026 - 2031</t>
  </si>
  <si>
    <t>Sedona (part)</t>
  </si>
  <si>
    <t>Globe</t>
  </si>
  <si>
    <t>Hayden (part)</t>
  </si>
  <si>
    <t>Safford</t>
  </si>
  <si>
    <t>Thatcher</t>
  </si>
  <si>
    <t>Parker</t>
  </si>
  <si>
    <t>La Paz Unincorporated Balance of County</t>
  </si>
  <si>
    <t>Apache Junction</t>
  </si>
  <si>
    <t>Carefree</t>
  </si>
  <si>
    <t>Cave Creek</t>
  </si>
  <si>
    <t>El Mirage</t>
  </si>
  <si>
    <t>Fort McDowell</t>
  </si>
  <si>
    <t>Gila River</t>
  </si>
  <si>
    <t>Guadalupe</t>
  </si>
  <si>
    <t>Paradise Valley</t>
  </si>
  <si>
    <t>Tempe</t>
  </si>
  <si>
    <t>Colorado City</t>
  </si>
  <si>
    <t>Kingman</t>
  </si>
  <si>
    <t>Desert Hills CDP</t>
  </si>
  <si>
    <t>Peach Springs CDP</t>
  </si>
  <si>
    <t>Scenic CDP</t>
  </si>
  <si>
    <t>Snowflake</t>
  </si>
  <si>
    <t>Chilchinbito CDP</t>
  </si>
  <si>
    <t>Cibecue CDP</t>
  </si>
  <si>
    <t>Dilkon CDP</t>
  </si>
  <si>
    <t>East Fork CDP</t>
  </si>
  <si>
    <t>First Mesa CDP</t>
  </si>
  <si>
    <t>Hondah CDP</t>
  </si>
  <si>
    <t>Hotevilla-Bacavi CDP</t>
  </si>
  <si>
    <t>Kayenta CDP</t>
  </si>
  <si>
    <t>Kykotsmovi Village CDP</t>
  </si>
  <si>
    <t>Low Mountain CDP</t>
  </si>
  <si>
    <t>North Fork CDP</t>
  </si>
  <si>
    <t>Pinetop Country Club CDP</t>
  </si>
  <si>
    <t>Pinon CDP</t>
  </si>
  <si>
    <t>Rainbow City CDP</t>
  </si>
  <si>
    <t>Second Mesa CDP</t>
  </si>
  <si>
    <t>Seven Mile CDP</t>
  </si>
  <si>
    <t>Shongopovi CDP</t>
  </si>
  <si>
    <t>Wagon Wheel CDP</t>
  </si>
  <si>
    <t>Whitecone CDP</t>
  </si>
  <si>
    <t>Whiteriver CDP</t>
  </si>
  <si>
    <t>South Tucson</t>
  </si>
  <si>
    <t>Rio Rico CDP</t>
  </si>
  <si>
    <t>Bagdad CDP</t>
  </si>
  <si>
    <t>Yarnell CDP</t>
  </si>
  <si>
    <t>Avenue B and C CDP</t>
  </si>
  <si>
    <t>Donovan Estates CDP</t>
  </si>
  <si>
    <t>Fortuna Foothills CDP</t>
  </si>
  <si>
    <t>Rancho Mesa Verde CDP</t>
  </si>
  <si>
    <t>Canyon Day CDP</t>
  </si>
  <si>
    <t>Central Heights-Midland City CDP</t>
  </si>
  <si>
    <t>Claypool CDP</t>
  </si>
  <si>
    <t>Gisela CDP</t>
  </si>
  <si>
    <t>Mesa del Caballo CDP</t>
  </si>
  <si>
    <t>Pine CDP</t>
  </si>
  <si>
    <t>San Carlos CDP</t>
  </si>
  <si>
    <t>Six Shooter Canyon CDP</t>
  </si>
  <si>
    <t>Strawberry CDP</t>
  </si>
  <si>
    <t>Tonto Basin CDP</t>
  </si>
  <si>
    <t>91-000001.0000</t>
  </si>
  <si>
    <t>ALPINE DWID</t>
  </si>
  <si>
    <t>91-000926.0000</t>
  </si>
  <si>
    <t>91-000927.0000</t>
  </si>
  <si>
    <t>A1 RANCH HOMEOWNERS ASSOCIATION, INC.</t>
  </si>
  <si>
    <t>CANYON VISTA ESTATES</t>
  </si>
  <si>
    <t>91-000928.0000</t>
  </si>
  <si>
    <t>LOCKETT ESTATES</t>
  </si>
  <si>
    <t>91-000929.0000</t>
  </si>
  <si>
    <t>BONITA CREEK WATER COMPANY</t>
  </si>
  <si>
    <t>91-000930.0000</t>
  </si>
  <si>
    <t>RIM COUNTRY ESTATES MHP</t>
  </si>
  <si>
    <t>91-000931.0000</t>
  </si>
  <si>
    <t>RETREAT AT OAK CREEK DWID</t>
  </si>
  <si>
    <t>91-000932.0000</t>
  </si>
  <si>
    <t>WHISPERING WINDS APARTMENTS</t>
  </si>
  <si>
    <t>91-000933.0000</t>
  </si>
  <si>
    <t>BEAVER DAM WC SYSTEM 3</t>
  </si>
  <si>
    <t>Growth rate 2031 - 2036</t>
  </si>
  <si>
    <t>Growth rate 2036-2046</t>
  </si>
  <si>
    <t>Pima</t>
  </si>
  <si>
    <t>Gila River Indian Community</t>
  </si>
  <si>
    <t>Queen Creek</t>
  </si>
  <si>
    <t>Youngtown</t>
  </si>
  <si>
    <t>Peoria (part)</t>
  </si>
  <si>
    <t>Wickenburg (part) from MAG</t>
  </si>
  <si>
    <t>Nazlini CDP</t>
  </si>
  <si>
    <t>Sunsites CDP</t>
  </si>
  <si>
    <t>Bellemont CDP</t>
  </si>
  <si>
    <t>Blue Ridge CDP</t>
  </si>
  <si>
    <t>Kaibab Estates West CDP</t>
  </si>
  <si>
    <t>Mountain View Ranches CDP</t>
  </si>
  <si>
    <t>Red Lake CDP</t>
  </si>
  <si>
    <t>Timberline-Fernwood CDP</t>
  </si>
  <si>
    <t>Icehouse Canyon CDP</t>
  </si>
  <si>
    <t>Wheatfields CDP</t>
  </si>
  <si>
    <t>Salt River</t>
  </si>
  <si>
    <t>Ajo CDP</t>
  </si>
  <si>
    <t>Arivaca CDP</t>
  </si>
  <si>
    <t>Arivaca Junction CDP</t>
  </si>
  <si>
    <t>Avra Valley CDP</t>
  </si>
  <si>
    <t>Casas Adobes CDP</t>
  </si>
  <si>
    <t>Catalina CDP</t>
  </si>
  <si>
    <t>Catalina Foothills CDP</t>
  </si>
  <si>
    <t>Corona de Tucson CDP</t>
  </si>
  <si>
    <t>Drexel Heights CDP</t>
  </si>
  <si>
    <t>Elephant Head CDP</t>
  </si>
  <si>
    <t>Flowing Wells CDP</t>
  </si>
  <si>
    <t>Green Valley CDP</t>
  </si>
  <si>
    <t>J-Six Ranchettes CDP</t>
  </si>
  <si>
    <t>Picture Rocks CDP</t>
  </si>
  <si>
    <t>Rincon Valley CDP</t>
  </si>
  <si>
    <t>Sells CDP</t>
  </si>
  <si>
    <t>Summit CDP</t>
  </si>
  <si>
    <t>Tanque Verde CDP</t>
  </si>
  <si>
    <t>Three Points CDP</t>
  </si>
  <si>
    <t>Tucson Estates CDP</t>
  </si>
  <si>
    <t>Tucson Mountains CDP</t>
  </si>
  <si>
    <t>Vail CDP</t>
  </si>
  <si>
    <t>Valencia West CDP</t>
  </si>
  <si>
    <t xml:space="preserve">Data: Arizona Office of Economic Opportunity, 2020-2060 Sub-County Population Projections, downloaded 6/17/2026 by J. Knab, ADWR Statewide Planning Section                                          </t>
  </si>
  <si>
    <t xml:space="preserve">*Projections are based off of 2020 Census data. </t>
  </si>
  <si>
    <t>Growth rate 2026-2031</t>
  </si>
  <si>
    <t>Growth rate 2031-2036</t>
  </si>
  <si>
    <t>2026 Number of Residential Connections:</t>
  </si>
  <si>
    <t>2026Number of Non-residential Connections:</t>
  </si>
  <si>
    <t>91-000935.0000</t>
  </si>
  <si>
    <t>WHITE TANK WELL INC</t>
  </si>
  <si>
    <t>91-000936.0000</t>
  </si>
  <si>
    <t>PETRIFIED FOREST NP</t>
  </si>
  <si>
    <t>91-000937.0000</t>
  </si>
  <si>
    <t>EZ LIVIN RV PARK</t>
  </si>
  <si>
    <t>91-000938.0000</t>
  </si>
  <si>
    <t>ORGAN PIPE  NM HEADQUARTERS</t>
  </si>
  <si>
    <t>91-000939.0000</t>
  </si>
  <si>
    <t>HOLBROOK SDA INDIAN SCHOOL</t>
  </si>
  <si>
    <t>91-000940.0000</t>
  </si>
  <si>
    <t>HEBER DWID- BLACK CANYON SUBDIVISION</t>
  </si>
  <si>
    <t>91-000941.0000</t>
  </si>
  <si>
    <t>LAKE JUNIPER COUNTY IMPROVEMENT DISTRICT</t>
  </si>
  <si>
    <t>91-000943.0000</t>
  </si>
  <si>
    <t>MARANA MUNICIPAL-SILVERBELL GATEWAY</t>
  </si>
  <si>
    <t>91-000944.0000</t>
  </si>
  <si>
    <t>GLOBAL WATER - SANTA CRUZ WATER COMPANY INC. (TWIN HAWKS)</t>
  </si>
  <si>
    <t>91-000945.0000</t>
  </si>
  <si>
    <t>PICACHO PEAK RV RESORT</t>
  </si>
  <si>
    <t>91-000946.0000</t>
  </si>
  <si>
    <t>KRAZY K RV PARK</t>
  </si>
  <si>
    <t>91-000947.0000</t>
  </si>
  <si>
    <t>VENTURA RANCH WATER SYSTEM</t>
  </si>
  <si>
    <t>91-000948.0000</t>
  </si>
  <si>
    <t>GLOBAL WATER- SANTA CRUZ WATER CO (SOUTHWEST)</t>
  </si>
  <si>
    <t>91-000949.0000</t>
  </si>
  <si>
    <t>CACTUS STATE UTILITIES- SANTA CRUZ WATER CO</t>
  </si>
  <si>
    <t>91-000950.0000</t>
  </si>
  <si>
    <t>PINE VIEW RV PARK</t>
  </si>
  <si>
    <t>91-000951.0000</t>
  </si>
  <si>
    <t>THIM UTILITY COMPANY - PARKIN</t>
  </si>
  <si>
    <t>91-000952.0000</t>
  </si>
  <si>
    <t>RIO MERCADO WATER</t>
  </si>
  <si>
    <t>91-000953.0000</t>
  </si>
  <si>
    <t>PINAL COUNTY JUSTICE COMPLEX</t>
  </si>
  <si>
    <t>91-000954.0000</t>
  </si>
  <si>
    <t>SEVEN CANYONS OF SEDONA</t>
  </si>
  <si>
    <t>91-000955.0000</t>
  </si>
  <si>
    <t>MOUNTAIN VU RV COURT</t>
  </si>
  <si>
    <t>91-000956.0000</t>
  </si>
  <si>
    <t>SURPRISE, CITY OF BUENA VISTA</t>
  </si>
  <si>
    <t>91-000957.0000</t>
  </si>
  <si>
    <t>LOST TRAVELER RV PARK</t>
  </si>
  <si>
    <t>91-000958.0000</t>
  </si>
  <si>
    <t>MARANA MUNICIPAL - TORTOLITA MOUNTAIN</t>
  </si>
  <si>
    <t>91-000959.0000</t>
  </si>
  <si>
    <t>CS CARTER WATER COMPANY</t>
  </si>
  <si>
    <t>91-000960.0000</t>
  </si>
  <si>
    <t>CROSSROADS RV PARK</t>
  </si>
  <si>
    <t>91-000961.0000</t>
  </si>
  <si>
    <t>CORDES JUNCTION MOTEL RV PARK</t>
  </si>
  <si>
    <t>91-000963.0000</t>
  </si>
  <si>
    <t>RIVER CITY RV PARK</t>
  </si>
  <si>
    <t>91-000964.0000</t>
  </si>
  <si>
    <t>TACNA WATER IMPROVEMENT DISTRICT</t>
  </si>
  <si>
    <t>91-000965.0000</t>
  </si>
  <si>
    <t>88 SHADES RV PARK</t>
  </si>
  <si>
    <t>91-000966.0000</t>
  </si>
  <si>
    <t>TRILLIUM WATER SYSTEM</t>
  </si>
  <si>
    <t>91-000967.0000</t>
  </si>
  <si>
    <t>VIRGIN MOUNTAIN RV PARK</t>
  </si>
  <si>
    <t/>
  </si>
  <si>
    <t>Holbrook 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</si>
</sst>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0.00000"/>
  </numFmts>
  <fonts count="19" x14ac:knownFonts="1">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1"/>
      <color theme="1"/>
      <name val="Calibri"/>
      <family val="2"/>
      <scheme val="minor"/>
    </font>
    <font>
      <sz val="11"/>
      <color rgb="FFFF0000"/>
      <name val="Calibri"/>
      <family val="2"/>
      <scheme val="minor"/>
    </font>
    <font>
      <b/>
      <sz val="11"/>
      <name val="Calibri"/>
      <family val="2"/>
      <scheme val="minor"/>
    </font>
    <font>
      <b/>
      <sz val="11"/>
      <color rgb="FFFF0000"/>
      <name val="Calibri"/>
      <family val="2"/>
      <scheme val="minor"/>
    </font>
    <font>
      <sz val="11"/>
      <name val="Calibri"/>
      <family val="2"/>
      <scheme val="minor"/>
    </font>
    <font>
      <sz val="16"/>
      <color theme="1"/>
      <name val="Calibri"/>
      <family val="2"/>
      <scheme val="minor"/>
    </font>
    <font>
      <sz val="11"/>
      <color theme="0"/>
      <name val="Calibri"/>
      <family val="2"/>
      <scheme val="minor"/>
    </font>
    <font>
      <sz val="8"/>
      <name val="Calibri"/>
      <family val="2"/>
      <scheme val="minor"/>
    </font>
    <font>
      <sz val="11"/>
      <color theme="1"/>
      <name val="Calibri"/>
      <family val="2"/>
    </font>
    <font>
      <sz val="12"/>
      <color theme="1"/>
      <name val="Arial"/>
      <family val="2"/>
    </font>
    <font>
      <sz val="12"/>
      <name val="Arial"/>
      <family val="2"/>
    </font>
    <font>
      <sz val="10"/>
      <name val="Arial"/>
      <family val="2"/>
    </font>
    <font>
      <sz val="10"/>
      <name val="MS Sans Serif"/>
      <family val="2"/>
    </font>
    <font>
      <u/>
      <sz val="10"/>
      <color theme="10"/>
      <name val="Arial"/>
      <family val="2"/>
    </font>
    <font>
      <u/>
      <sz val="11"/>
      <color theme="10"/>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indexed="22"/>
        <bgColor indexed="0"/>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top style="thin">
        <color indexed="64"/>
      </top>
      <bottom/>
      <diagonal/>
    </border>
    <border>
      <left/>
      <right style="medium">
        <color rgb="FFFF0000"/>
      </right>
      <top style="thin">
        <color indexed="64"/>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22"/>
      </left>
      <right style="thin">
        <color indexed="22"/>
      </right>
      <top/>
      <bottom/>
      <diagonal/>
    </border>
  </borders>
  <cellStyleXfs count="70">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43"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15" fillId="0" borderId="0"/>
    <xf numFmtId="0" fontId="15" fillId="0" borderId="0"/>
    <xf numFmtId="0" fontId="15" fillId="0" borderId="0"/>
    <xf numFmtId="0" fontId="15" fillId="0" borderId="0"/>
    <xf numFmtId="0" fontId="16" fillId="0" borderId="0"/>
    <xf numFmtId="0" fontId="15" fillId="0" borderId="0"/>
    <xf numFmtId="0" fontId="15" fillId="0" borderId="0"/>
    <xf numFmtId="0" fontId="15" fillId="0" borderId="0"/>
    <xf numFmtId="0" fontId="15" fillId="0" borderId="0"/>
    <xf numFmtId="0" fontId="13" fillId="0" borderId="0"/>
    <xf numFmtId="0" fontId="12" fillId="0" borderId="0"/>
    <xf numFmtId="0" fontId="15" fillId="0" borderId="0"/>
    <xf numFmtId="37" fontId="14"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xf numFmtId="0" fontId="1" fillId="0" borderId="0"/>
    <xf numFmtId="0" fontId="2" fillId="0" borderId="0"/>
    <xf numFmtId="0" fontId="15" fillId="0" borderId="0"/>
    <xf numFmtId="0" fontId="15" fillId="0" borderId="0"/>
    <xf numFmtId="0" fontId="1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5" fillId="0" borderId="0"/>
    <xf numFmtId="0" fontId="15" fillId="0" borderId="0" applyNumberFormat="0" applyFill="0" applyBorder="0" applyAlignment="0" applyProtection="0"/>
    <xf numFmtId="0" fontId="15" fillId="0" borderId="0"/>
    <xf numFmtId="0" fontId="13" fillId="0" borderId="0"/>
    <xf numFmtId="0" fontId="15" fillId="0" borderId="0"/>
    <xf numFmtId="0" fontId="15" fillId="0" borderId="0" applyNumberFormat="0" applyFill="0" applyBorder="0" applyAlignment="0" applyProtection="0"/>
    <xf numFmtId="0" fontId="15" fillId="0" borderId="0" applyNumberFormat="0" applyFill="0" applyBorder="0" applyAlignment="0" applyProtection="0"/>
    <xf numFmtId="0" fontId="3" fillId="0" borderId="0"/>
    <xf numFmtId="0" fontId="1" fillId="0" borderId="0"/>
    <xf numFmtId="0" fontId="3" fillId="0" borderId="0"/>
    <xf numFmtId="0" fontId="1" fillId="0" borderId="0"/>
    <xf numFmtId="0" fontId="15" fillId="0" borderId="0"/>
    <xf numFmtId="0" fontId="15" fillId="0" borderId="0"/>
    <xf numFmtId="0" fontId="15" fillId="0" borderId="0"/>
    <xf numFmtId="0" fontId="15" fillId="0" borderId="0"/>
    <xf numFmtId="0" fontId="15" fillId="0" borderId="0"/>
    <xf numFmtId="9" fontId="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49" fontId="14" fillId="0" borderId="0" applyProtection="0"/>
    <xf numFmtId="0" fontId="1" fillId="0" borderId="0"/>
  </cellStyleXfs>
  <cellXfs count="126">
    <xf numFmtId="0" fontId="0" fillId="0" borderId="0" xfId="0"/>
    <xf numFmtId="43" fontId="0" fillId="0" borderId="0" xfId="0" applyNumberFormat="1"/>
    <xf numFmtId="164" fontId="0" fillId="0" borderId="0" xfId="1" applyNumberFormat="1" applyFont="1"/>
    <xf numFmtId="0" fontId="0" fillId="2" borderId="0" xfId="0" applyFill="1"/>
    <xf numFmtId="10" fontId="0" fillId="0" borderId="0" xfId="0" applyNumberFormat="1"/>
    <xf numFmtId="1" fontId="0" fillId="0" borderId="0" xfId="0" applyNumberFormat="1"/>
    <xf numFmtId="0" fontId="2" fillId="3" borderId="9" xfId="3" applyFont="1" applyFill="1" applyBorder="1" applyAlignment="1">
      <alignment horizontal="center"/>
    </xf>
    <xf numFmtId="0" fontId="2" fillId="0" borderId="10" xfId="3" applyFont="1" applyBorder="1"/>
    <xf numFmtId="0" fontId="4" fillId="2" borderId="11" xfId="0" applyFont="1" applyFill="1" applyBorder="1"/>
    <xf numFmtId="0" fontId="4" fillId="2" borderId="12" xfId="0" applyFont="1" applyFill="1" applyBorder="1"/>
    <xf numFmtId="0" fontId="4" fillId="0" borderId="0" xfId="0" applyFont="1"/>
    <xf numFmtId="0" fontId="4" fillId="2" borderId="14" xfId="0" applyFont="1" applyFill="1" applyBorder="1"/>
    <xf numFmtId="0" fontId="4" fillId="0" borderId="12" xfId="0" applyFont="1" applyBorder="1" applyAlignment="1">
      <alignment horizontal="right"/>
    </xf>
    <xf numFmtId="0" fontId="4" fillId="2" borderId="0" xfId="0" applyFont="1" applyFill="1" applyProtection="1">
      <protection hidden="1"/>
    </xf>
    <xf numFmtId="0" fontId="4" fillId="2" borderId="0" xfId="0" applyFont="1" applyFill="1"/>
    <xf numFmtId="0" fontId="4" fillId="2" borderId="15" xfId="0" applyFont="1" applyFill="1" applyBorder="1"/>
    <xf numFmtId="10" fontId="4" fillId="2" borderId="0" xfId="2" applyNumberFormat="1" applyFont="1" applyFill="1" applyBorder="1" applyProtection="1">
      <protection hidden="1"/>
    </xf>
    <xf numFmtId="0" fontId="5" fillId="0" borderId="0" xfId="0" applyFont="1"/>
    <xf numFmtId="0" fontId="4" fillId="0" borderId="15" xfId="0" applyFont="1" applyBorder="1"/>
    <xf numFmtId="0" fontId="7" fillId="2" borderId="0" xfId="0" applyFont="1" applyFill="1"/>
    <xf numFmtId="0" fontId="5" fillId="0" borderId="17" xfId="0" applyFont="1" applyBorder="1"/>
    <xf numFmtId="0" fontId="4" fillId="0" borderId="18" xfId="0" applyFont="1" applyBorder="1"/>
    <xf numFmtId="43" fontId="4" fillId="2" borderId="0" xfId="0" applyNumberFormat="1" applyFont="1" applyFill="1"/>
    <xf numFmtId="0" fontId="4" fillId="0" borderId="4" xfId="0" applyFont="1" applyBorder="1" applyAlignment="1">
      <alignment horizontal="center"/>
    </xf>
    <xf numFmtId="0" fontId="4" fillId="0" borderId="0" xfId="0" applyFont="1" applyAlignment="1">
      <alignment horizontal="center"/>
    </xf>
    <xf numFmtId="0" fontId="4" fillId="0" borderId="5" xfId="0" applyFont="1" applyBorder="1" applyAlignment="1">
      <alignment horizontal="center"/>
    </xf>
    <xf numFmtId="0" fontId="4" fillId="0" borderId="4" xfId="0" applyFont="1" applyBorder="1" applyProtection="1">
      <protection hidden="1"/>
    </xf>
    <xf numFmtId="0" fontId="4" fillId="0" borderId="0" xfId="0" applyFont="1" applyProtection="1">
      <protection hidden="1"/>
    </xf>
    <xf numFmtId="0" fontId="4" fillId="0" borderId="5" xfId="0" applyFont="1" applyBorder="1" applyProtection="1">
      <protection hidden="1"/>
    </xf>
    <xf numFmtId="164" fontId="4" fillId="4" borderId="6" xfId="0" applyNumberFormat="1" applyFont="1" applyFill="1" applyBorder="1"/>
    <xf numFmtId="164" fontId="4" fillId="4" borderId="7" xfId="0" applyNumberFormat="1" applyFont="1" applyFill="1" applyBorder="1"/>
    <xf numFmtId="164" fontId="4" fillId="4" borderId="8" xfId="0" applyNumberFormat="1" applyFont="1" applyFill="1" applyBorder="1"/>
    <xf numFmtId="10" fontId="4" fillId="4" borderId="6" xfId="2" applyNumberFormat="1" applyFont="1" applyFill="1" applyBorder="1" applyProtection="1">
      <protection hidden="1"/>
    </xf>
    <xf numFmtId="10" fontId="4" fillId="4" borderId="7" xfId="2" applyNumberFormat="1" applyFont="1" applyFill="1" applyBorder="1" applyProtection="1">
      <protection hidden="1"/>
    </xf>
    <xf numFmtId="10" fontId="4" fillId="4" borderId="8" xfId="2" applyNumberFormat="1" applyFont="1" applyFill="1" applyBorder="1" applyProtection="1">
      <protection hidden="1"/>
    </xf>
    <xf numFmtId="0" fontId="4" fillId="0" borderId="22" xfId="0" applyFont="1" applyBorder="1" applyProtection="1">
      <protection hidden="1"/>
    </xf>
    <xf numFmtId="0" fontId="4" fillId="0" borderId="23" xfId="0" applyFont="1" applyBorder="1" applyProtection="1">
      <protection hidden="1"/>
    </xf>
    <xf numFmtId="164" fontId="4" fillId="4" borderId="24" xfId="1" applyNumberFormat="1" applyFont="1" applyFill="1" applyBorder="1" applyProtection="1">
      <protection hidden="1"/>
    </xf>
    <xf numFmtId="41" fontId="4" fillId="4" borderId="7" xfId="1" applyNumberFormat="1" applyFont="1" applyFill="1" applyBorder="1" applyProtection="1">
      <protection hidden="1"/>
    </xf>
    <xf numFmtId="164" fontId="4" fillId="4" borderId="7" xfId="1" applyNumberFormat="1" applyFont="1" applyFill="1" applyBorder="1" applyProtection="1">
      <protection hidden="1"/>
    </xf>
    <xf numFmtId="41" fontId="4" fillId="4" borderId="25" xfId="1" applyNumberFormat="1" applyFont="1" applyFill="1" applyBorder="1" applyProtection="1">
      <protection hidden="1"/>
    </xf>
    <xf numFmtId="0" fontId="4" fillId="0" borderId="22" xfId="0" applyFont="1" applyBorder="1"/>
    <xf numFmtId="0" fontId="4" fillId="0" borderId="23" xfId="0" applyFont="1" applyBorder="1"/>
    <xf numFmtId="0" fontId="4" fillId="2" borderId="16" xfId="0" applyFont="1" applyFill="1" applyBorder="1"/>
    <xf numFmtId="0" fontId="4" fillId="2" borderId="17" xfId="0" applyFont="1" applyFill="1" applyBorder="1"/>
    <xf numFmtId="0" fontId="4" fillId="2" borderId="18" xfId="0" applyFont="1" applyFill="1" applyBorder="1"/>
    <xf numFmtId="165" fontId="4" fillId="4" borderId="28" xfId="0" applyNumberFormat="1" applyFont="1" applyFill="1" applyBorder="1" applyProtection="1">
      <protection hidden="1"/>
    </xf>
    <xf numFmtId="165" fontId="4" fillId="4" borderId="29" xfId="0" applyNumberFormat="1" applyFont="1" applyFill="1" applyBorder="1" applyProtection="1">
      <protection hidden="1"/>
    </xf>
    <xf numFmtId="165" fontId="4" fillId="4" borderId="30" xfId="0" applyNumberFormat="1" applyFont="1" applyFill="1" applyBorder="1" applyProtection="1">
      <protection hidden="1"/>
    </xf>
    <xf numFmtId="0" fontId="2" fillId="0" borderId="31" xfId="3" applyFont="1" applyBorder="1"/>
    <xf numFmtId="0" fontId="0" fillId="0" borderId="0" xfId="0" applyAlignment="1">
      <alignment horizontal="left" indent="2"/>
    </xf>
    <xf numFmtId="0" fontId="8" fillId="0" borderId="0" xfId="0" applyFont="1" applyAlignment="1">
      <alignment horizontal="left" indent="2"/>
    </xf>
    <xf numFmtId="0" fontId="10" fillId="0" borderId="0" xfId="0" applyFont="1"/>
    <xf numFmtId="2" fontId="2" fillId="0" borderId="0" xfId="3" applyNumberFormat="1" applyFont="1" applyAlignment="1">
      <alignment horizontal="right"/>
    </xf>
    <xf numFmtId="0" fontId="2" fillId="0" borderId="0" xfId="3" applyFont="1" applyAlignment="1">
      <alignment horizontal="center"/>
    </xf>
    <xf numFmtId="0" fontId="2" fillId="0" borderId="0" xfId="3" applyFont="1" applyAlignment="1">
      <alignment horizontal="left"/>
    </xf>
    <xf numFmtId="3" fontId="0" fillId="6" borderId="0" xfId="0" applyNumberFormat="1" applyFill="1"/>
    <xf numFmtId="10" fontId="0" fillId="6" borderId="0" xfId="0" applyNumberFormat="1" applyFill="1"/>
    <xf numFmtId="0" fontId="2" fillId="6" borderId="0" xfId="3" applyFont="1" applyFill="1"/>
    <xf numFmtId="0" fontId="0" fillId="6" borderId="0" xfId="0" applyFill="1"/>
    <xf numFmtId="0" fontId="0" fillId="6" borderId="10" xfId="0" applyFill="1" applyBorder="1"/>
    <xf numFmtId="0" fontId="2" fillId="6" borderId="10" xfId="3" applyFont="1" applyFill="1" applyBorder="1"/>
    <xf numFmtId="10" fontId="0" fillId="6" borderId="10" xfId="0" applyNumberFormat="1" applyFill="1" applyBorder="1"/>
    <xf numFmtId="0" fontId="0" fillId="6" borderId="10" xfId="0" applyFill="1" applyBorder="1" applyAlignment="1">
      <alignment horizontal="left" indent="2"/>
    </xf>
    <xf numFmtId="2" fontId="2" fillId="3" borderId="9" xfId="3" applyNumberFormat="1" applyFont="1" applyFill="1" applyBorder="1" applyAlignment="1">
      <alignment horizontal="center"/>
    </xf>
    <xf numFmtId="2" fontId="0" fillId="0" borderId="0" xfId="0" applyNumberFormat="1"/>
    <xf numFmtId="10" fontId="0" fillId="0" borderId="0" xfId="2" applyNumberFormat="1" applyFont="1"/>
    <xf numFmtId="3" fontId="0" fillId="0" borderId="0" xfId="0" applyNumberFormat="1"/>
    <xf numFmtId="3" fontId="8" fillId="0" borderId="0" xfId="0" applyNumberFormat="1" applyFont="1"/>
    <xf numFmtId="0" fontId="4" fillId="0" borderId="26" xfId="0" applyFont="1" applyBorder="1" applyAlignment="1" applyProtection="1">
      <alignment horizontal="center"/>
      <protection hidden="1"/>
    </xf>
    <xf numFmtId="0" fontId="4" fillId="0" borderId="2" xfId="0" applyFont="1" applyBorder="1" applyAlignment="1" applyProtection="1">
      <alignment horizontal="center"/>
      <protection hidden="1"/>
    </xf>
    <xf numFmtId="0" fontId="4" fillId="0" borderId="27" xfId="0" applyFont="1" applyBorder="1" applyAlignment="1" applyProtection="1">
      <alignment horizontal="center"/>
      <protection hidden="1"/>
    </xf>
    <xf numFmtId="0" fontId="4" fillId="0" borderId="14" xfId="0" applyFont="1" applyBorder="1" applyAlignment="1">
      <alignment horizontal="center"/>
    </xf>
    <xf numFmtId="0" fontId="4" fillId="0" borderId="0" xfId="0" applyFont="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1" xfId="0" applyFont="1" applyBorder="1" applyAlignment="1" applyProtection="1">
      <alignment horizontal="center"/>
      <protection hidden="1"/>
    </xf>
    <xf numFmtId="0" fontId="4" fillId="0" borderId="3" xfId="0" applyFont="1" applyBorder="1" applyAlignment="1" applyProtection="1">
      <alignment horizontal="center"/>
      <protection hidden="1"/>
    </xf>
    <xf numFmtId="43" fontId="4" fillId="4" borderId="0" xfId="1"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4" fillId="0" borderId="14" xfId="0" applyFont="1" applyBorder="1" applyAlignment="1">
      <alignment horizontal="right" indent="1"/>
    </xf>
    <xf numFmtId="0" fontId="4" fillId="0" borderId="0" xfId="0" applyFont="1" applyAlignment="1">
      <alignment horizontal="right" indent="1"/>
    </xf>
    <xf numFmtId="0" fontId="4" fillId="0" borderId="14" xfId="0" applyFont="1" applyBorder="1" applyAlignment="1">
      <alignment horizontal="right"/>
    </xf>
    <xf numFmtId="0" fontId="4" fillId="0" borderId="0" xfId="0" applyFont="1" applyAlignment="1">
      <alignment horizontal="right"/>
    </xf>
    <xf numFmtId="0" fontId="0" fillId="0" borderId="16" xfId="0" applyBorder="1" applyAlignment="1">
      <alignment horizontal="right"/>
    </xf>
    <xf numFmtId="0" fontId="4" fillId="0" borderId="17" xfId="0" applyFont="1" applyBorder="1" applyAlignment="1">
      <alignment horizontal="right"/>
    </xf>
    <xf numFmtId="0" fontId="4" fillId="0" borderId="19" xfId="0" applyFont="1" applyBorder="1" applyAlignment="1" applyProtection="1">
      <alignment horizontal="center"/>
      <protection hidden="1"/>
    </xf>
    <xf numFmtId="0" fontId="4" fillId="0" borderId="20" xfId="0" applyFont="1" applyBorder="1" applyAlignment="1" applyProtection="1">
      <alignment horizontal="center"/>
      <protection hidden="1"/>
    </xf>
    <xf numFmtId="0" fontId="4" fillId="0" borderId="21" xfId="0" applyFont="1" applyBorder="1" applyAlignment="1" applyProtection="1">
      <alignment horizontal="center"/>
      <protection hidden="1"/>
    </xf>
    <xf numFmtId="0" fontId="0" fillId="0" borderId="14" xfId="0" applyBorder="1" applyAlignment="1">
      <alignment horizontal="right"/>
    </xf>
    <xf numFmtId="0" fontId="4" fillId="0" borderId="15" xfId="0" applyFont="1" applyBorder="1" applyAlignment="1">
      <alignment horizontal="center"/>
    </xf>
    <xf numFmtId="164" fontId="4" fillId="5" borderId="0" xfId="1" applyNumberFormat="1" applyFont="1" applyFill="1" applyBorder="1" applyAlignment="1">
      <alignment horizontal="center"/>
    </xf>
    <xf numFmtId="0" fontId="4" fillId="4" borderId="0" xfId="0" applyFont="1" applyFill="1" applyAlignment="1">
      <alignment horizontal="center"/>
    </xf>
    <xf numFmtId="0" fontId="4" fillId="4" borderId="15" xfId="0" applyFont="1" applyFill="1" applyBorder="1" applyAlignment="1">
      <alignment horizontal="center"/>
    </xf>
    <xf numFmtId="0" fontId="0" fillId="0" borderId="12" xfId="0" applyBorder="1" applyAlignment="1">
      <alignment horizontal="right"/>
    </xf>
    <xf numFmtId="0" fontId="4" fillId="0" borderId="12" xfId="0" applyFont="1" applyBorder="1" applyAlignment="1">
      <alignment horizontal="right"/>
    </xf>
    <xf numFmtId="0" fontId="5" fillId="0" borderId="11" xfId="0" applyFont="1" applyBorder="1" applyAlignment="1">
      <alignment horizontal="center"/>
    </xf>
    <xf numFmtId="0" fontId="5" fillId="0" borderId="12" xfId="0" applyFont="1" applyBorder="1" applyAlignment="1">
      <alignment horizontal="center"/>
    </xf>
    <xf numFmtId="0" fontId="6" fillId="2" borderId="12" xfId="0" applyFont="1" applyFill="1" applyBorder="1" applyAlignment="1">
      <alignment horizontal="left" vertical="top" wrapText="1"/>
    </xf>
    <xf numFmtId="0" fontId="6" fillId="2" borderId="13" xfId="0" applyFont="1" applyFill="1" applyBorder="1" applyAlignment="1">
      <alignment horizontal="left" vertical="top" wrapText="1"/>
    </xf>
    <xf numFmtId="0" fontId="6" fillId="2" borderId="0" xfId="0" applyFont="1" applyFill="1" applyAlignment="1">
      <alignment horizontal="left" vertical="top" wrapText="1"/>
    </xf>
    <xf numFmtId="0" fontId="6" fillId="2" borderId="15" xfId="0" applyFont="1" applyFill="1" applyBorder="1" applyAlignment="1">
      <alignment horizontal="left" vertical="top" wrapText="1"/>
    </xf>
    <xf numFmtId="0" fontId="4" fillId="4" borderId="12" xfId="0" applyFont="1" applyFill="1" applyBorder="1" applyAlignment="1">
      <alignment horizontal="center"/>
    </xf>
    <xf numFmtId="0" fontId="4" fillId="4" borderId="13" xfId="0" applyFont="1" applyFill="1" applyBorder="1" applyAlignment="1">
      <alignment horizontal="center"/>
    </xf>
    <xf numFmtId="0" fontId="0" fillId="5" borderId="0" xfId="0" applyFill="1" applyAlignment="1">
      <alignment horizontal="center"/>
    </xf>
    <xf numFmtId="0" fontId="4" fillId="5" borderId="15" xfId="0" applyFont="1" applyFill="1" applyBorder="1" applyAlignment="1">
      <alignment horizontal="center"/>
    </xf>
    <xf numFmtId="0" fontId="9" fillId="2" borderId="1" xfId="0" applyFont="1" applyFill="1" applyBorder="1" applyAlignment="1">
      <alignment horizontal="center" wrapText="1"/>
    </xf>
    <xf numFmtId="0" fontId="9" fillId="2" borderId="2" xfId="0" applyFont="1" applyFill="1" applyBorder="1" applyAlignment="1">
      <alignment horizontal="center" wrapText="1"/>
    </xf>
    <xf numFmtId="0" fontId="9" fillId="2" borderId="3" xfId="0" applyFont="1" applyFill="1" applyBorder="1" applyAlignment="1">
      <alignment horizontal="center" wrapText="1"/>
    </xf>
    <xf numFmtId="0" fontId="9" fillId="2" borderId="4" xfId="0" applyFont="1" applyFill="1" applyBorder="1" applyAlignment="1">
      <alignment horizontal="center" wrapText="1"/>
    </xf>
    <xf numFmtId="0" fontId="9" fillId="2" borderId="0" xfId="0" applyFont="1" applyFill="1" applyAlignment="1">
      <alignment horizontal="center" wrapText="1"/>
    </xf>
    <xf numFmtId="0" fontId="9" fillId="2" borderId="5" xfId="0" applyFont="1" applyFill="1" applyBorder="1" applyAlignment="1">
      <alignment horizontal="center" wrapText="1"/>
    </xf>
    <xf numFmtId="0" fontId="9" fillId="2" borderId="6" xfId="0" applyFont="1" applyFill="1" applyBorder="1" applyAlignment="1">
      <alignment horizontal="center" wrapText="1"/>
    </xf>
    <xf numFmtId="0" fontId="9" fillId="2" borderId="7" xfId="0" applyFont="1" applyFill="1" applyBorder="1" applyAlignment="1">
      <alignment horizontal="center" wrapText="1"/>
    </xf>
    <xf numFmtId="0" fontId="9" fillId="2" borderId="8" xfId="0" applyFont="1" applyFill="1" applyBorder="1" applyAlignment="1">
      <alignment horizontal="center"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xf numFmtId="0" fontId="0" fillId="2" borderId="0" xfId="0" applyFill="1" applyAlignment="1">
      <alignment horizontal="center" wrapText="1"/>
    </xf>
    <xf numFmtId="0" fontId="0" fillId="2" borderId="5" xfId="0" applyFill="1" applyBorder="1" applyAlignment="1">
      <alignment horizontal="center" wrapText="1"/>
    </xf>
    <xf numFmtId="0" fontId="0" fillId="2" borderId="6"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cellXfs>
  <cellStyles count="70">
    <cellStyle name="Comma" xfId="1" builtinId="3"/>
    <cellStyle name="Comma 2" xfId="4" xr:uid="{EBD950DA-A81C-4379-B5D0-584F414E014D}"/>
    <cellStyle name="Comma 2 2" xfId="5" xr:uid="{FDD7D36C-FC08-4A61-BAC5-5E9B988BCC5F}"/>
    <cellStyle name="Comma 2 3" xfId="6" xr:uid="{59A84888-5F09-4461-87B2-F9EC488457EF}"/>
    <cellStyle name="Comma 2 4" xfId="7" xr:uid="{832BE8E3-E9D1-4BA8-B9C9-8A8782E2FA0D}"/>
    <cellStyle name="Comma 3" xfId="8" xr:uid="{AAE11DB1-93C2-477A-885B-D81FBC7A4EBC}"/>
    <cellStyle name="Comma 5" xfId="9" xr:uid="{07A75333-BBB4-4A2E-9F65-47FA0F06B180}"/>
    <cellStyle name="Hyperlink 2" xfId="10" xr:uid="{6C7CE0F9-E685-4FBE-8312-6195935FEE03}"/>
    <cellStyle name="Hyperlink 3" xfId="11" xr:uid="{9AF603E3-28AD-496C-B72A-6D6AC65832B8}"/>
    <cellStyle name="Normal" xfId="0" builtinId="0"/>
    <cellStyle name="Normal 10" xfId="12" xr:uid="{DA23AB10-33DD-4A0F-A393-390474E84806}"/>
    <cellStyle name="Normal 10 2" xfId="13" xr:uid="{97845EF7-5CCE-4B38-9B13-BF0DEBA496BA}"/>
    <cellStyle name="Normal 11" xfId="14" xr:uid="{4B43C0F7-83E3-42D1-A6FD-82DA0F974546}"/>
    <cellStyle name="Normal 11 2" xfId="15" xr:uid="{2E0D8D4B-4FB7-4F6D-BEC6-0010B6E7850E}"/>
    <cellStyle name="Normal 11 3" xfId="16" xr:uid="{DBCAFDDD-803F-45BB-BA69-4DA91C8AD730}"/>
    <cellStyle name="Normal 12" xfId="17" xr:uid="{C38F4BB1-E8AE-42E6-B611-6D3813F6B1A6}"/>
    <cellStyle name="Normal 12 2" xfId="18" xr:uid="{13B338D6-F1E8-4E2F-9DAB-A63FEA80363F}"/>
    <cellStyle name="Normal 12 3" xfId="19" xr:uid="{3E66FEAD-6DB7-4898-BE03-56DE82E49B01}"/>
    <cellStyle name="Normal 12 3 2" xfId="20" xr:uid="{99134604-99B4-4378-A927-771938480AD0}"/>
    <cellStyle name="Normal 13" xfId="21" xr:uid="{6AA9D737-BA6D-4209-A1B5-83BC4F67407D}"/>
    <cellStyle name="Normal 14" xfId="22" xr:uid="{7AC6F985-F41C-4CA8-AA56-997D917EA413}"/>
    <cellStyle name="Normal 2" xfId="23" xr:uid="{33E86ACA-30B7-479C-8F99-AA9C3721548C}"/>
    <cellStyle name="Normal 2 10" xfId="24" xr:uid="{B8363FBC-33E9-4275-88E4-7D98F33826AE}"/>
    <cellStyle name="Normal 2 2" xfId="25" xr:uid="{1EA01BF1-6429-4CD7-A4E7-83CAC872B1B9}"/>
    <cellStyle name="Normal 2 2 2" xfId="26" xr:uid="{C2DB2BEB-1F6A-4E1D-817D-475BF3856979}"/>
    <cellStyle name="Normal 2 2 3" xfId="27" xr:uid="{C60870E4-FF24-4E60-AF90-F26A82B6F3BB}"/>
    <cellStyle name="Normal 2 2 3 2" xfId="28" xr:uid="{E2C1AA58-620F-4C84-ACC5-8858A463AC74}"/>
    <cellStyle name="Normal 2 2 4" xfId="29" xr:uid="{E1DE428F-54D2-4153-91AF-7D37860E3C10}"/>
    <cellStyle name="Normal 2 2 5" xfId="30" xr:uid="{45E1C0A5-CC7C-4EB2-BDBD-AACE4EFBE5A0}"/>
    <cellStyle name="Normal 2 2 6" xfId="31" xr:uid="{37EEF1E8-7DAF-4827-8DC9-A21FBF11A072}"/>
    <cellStyle name="Normal 2 2 7" xfId="32" xr:uid="{7D4E2E43-F175-47E5-934D-07976D42320D}"/>
    <cellStyle name="Normal 2 2 8" xfId="33" xr:uid="{D8270FF8-C49E-4DF9-B4F6-88A2E519EB54}"/>
    <cellStyle name="Normal 2 2_TemplateReservations" xfId="34" xr:uid="{5507FCC7-0A80-4A03-9442-8D34B2F5A76C}"/>
    <cellStyle name="Normal 2 3" xfId="35" xr:uid="{70FE9813-7079-43A5-B753-ADB2E996CAFA}"/>
    <cellStyle name="Normal 2 3 2" xfId="36" xr:uid="{05A1505A-05B4-401E-A008-0CC3DF944127}"/>
    <cellStyle name="Normal 2 4" xfId="37" xr:uid="{830D8E29-F8DA-4522-92B9-B0285DA1E2C8}"/>
    <cellStyle name="Normal 2 5" xfId="38" xr:uid="{BA5C69BB-82E4-409D-863C-DA6CA6CB3640}"/>
    <cellStyle name="Normal 2 5 2" xfId="39" xr:uid="{0AC4C526-4E1D-45F5-B6BA-E6EA1532BF71}"/>
    <cellStyle name="Normal 2 6" xfId="40" xr:uid="{843F6770-A00B-46B1-A5F9-7D0223101B78}"/>
    <cellStyle name="Normal 2 7" xfId="41" xr:uid="{20A9CFA4-9863-4205-A12F-ED4D02742536}"/>
    <cellStyle name="Normal 2 8" xfId="42" xr:uid="{1B030B94-D518-4F59-8397-0112AC82100A}"/>
    <cellStyle name="Normal 2 9" xfId="43" xr:uid="{B46FDF46-69B1-46CE-A6FB-9739A242639F}"/>
    <cellStyle name="Normal 2 9 2" xfId="44" xr:uid="{3A80B1E4-CF3D-4049-ADFE-443F31A6FAB2}"/>
    <cellStyle name="Normal 3" xfId="45" xr:uid="{157149EF-F0D0-423A-A009-F16726DAA94A}"/>
    <cellStyle name="Normal 3 2" xfId="46" xr:uid="{1D13E02C-60A6-47EC-88CE-2F6809479F58}"/>
    <cellStyle name="Normal 3 3" xfId="47" xr:uid="{8CBE650E-0202-4B21-B16B-0B077C0DD3C8}"/>
    <cellStyle name="Normal 3 4" xfId="48" xr:uid="{3CEE775B-0831-49F1-9610-525FF697490F}"/>
    <cellStyle name="Normal 4" xfId="49" xr:uid="{BC158424-3A5F-4F6C-B63C-38C16815AB4E}"/>
    <cellStyle name="Normal 4 2" xfId="50" xr:uid="{69BBE850-FC49-4359-9A6C-6DEFE153E34A}"/>
    <cellStyle name="Normal 5" xfId="51" xr:uid="{DDD326DF-E0FA-4F36-BC50-256E1332C6F4}"/>
    <cellStyle name="Normal 6" xfId="52" xr:uid="{B4AFD426-42DF-4308-8066-8BBD05EC905E}"/>
    <cellStyle name="Normal 6 2" xfId="53" xr:uid="{5019D011-6BE5-406E-BA08-E95E447739A7}"/>
    <cellStyle name="Normal 6 3" xfId="54" xr:uid="{55B5FCF4-D513-4F83-B0FD-7B0C8DEABE8F}"/>
    <cellStyle name="Normal 6 4" xfId="55" xr:uid="{97920AC4-039A-46B6-BEA6-56E562D01325}"/>
    <cellStyle name="Normal 7" xfId="56" xr:uid="{40B794EE-EF8C-4076-B536-02CC515496A4}"/>
    <cellStyle name="Normal 8" xfId="57" xr:uid="{44350634-C482-40CD-B705-DD4A5FB5CDBE}"/>
    <cellStyle name="Normal 9" xfId="58" xr:uid="{7A1A0BF0-C1D8-48E6-AEB8-45B345BFAB3E}"/>
    <cellStyle name="Normal 9 2" xfId="59" xr:uid="{55D88B51-E2E8-47D1-A106-6CC4DC9DBBBF}"/>
    <cellStyle name="Normal 9 3" xfId="60" xr:uid="{E274CCEA-4CCE-40E1-98B9-A2B1639C16BA}"/>
    <cellStyle name="Normal_Sheet6" xfId="3" xr:uid="{00000000-0005-0000-0000-000002000000}"/>
    <cellStyle name="Percent" xfId="2" builtinId="5"/>
    <cellStyle name="Percent 2" xfId="61" xr:uid="{65CBFC2A-03B2-4BEE-B843-3A1F62EC81C7}"/>
    <cellStyle name="Percent 2 2" xfId="62" xr:uid="{E9F4B7C0-76A0-43A9-9003-20E2580BDE5E}"/>
    <cellStyle name="Percent 2 3" xfId="63" xr:uid="{E14137B1-D821-4385-971D-A162A8B42342}"/>
    <cellStyle name="Percent 2 4" xfId="64" xr:uid="{A17B05F2-2F2E-4CDD-8519-82F1EA24E5FC}"/>
    <cellStyle name="Percent 2 5" xfId="65" xr:uid="{482C3D19-B7E2-48B5-8A49-2D4E393F110A}"/>
    <cellStyle name="Percent 2 6" xfId="66" xr:uid="{9EE53EB7-C04B-41EE-9287-BF73DB5340EE}"/>
    <cellStyle name="Percent 3" xfId="67" xr:uid="{CCDAB12F-5D80-459F-8072-7C50F53DF58E}"/>
    <cellStyle name="Style 1" xfId="68" xr:uid="{C05E34AE-1F18-434E-B3C3-4A5C0ECD3551}"/>
    <cellStyle name="style1377287845067" xfId="69" xr:uid="{5983132C-33A7-4F99-B6B2-D4EAABB288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317500</xdr:colOff>
      <xdr:row>31</xdr:row>
      <xdr:rowOff>152400</xdr:rowOff>
    </xdr:from>
    <xdr:to>
      <xdr:col>13</xdr:col>
      <xdr:colOff>0</xdr:colOff>
      <xdr:row>46</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7500" y="6108700"/>
          <a:ext cx="8636000" cy="2705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NOTE:This</a:t>
          </a:r>
          <a:r>
            <a:rPr lang="en-US" sz="1100" baseline="0"/>
            <a:t> calculator assists with completing section F of the Water Supply Plan Update, of the System Plan Update for 2026/2027.</a:t>
          </a:r>
          <a:endParaRPr lang="en-US" sz="1100"/>
        </a:p>
        <a:p>
          <a:endParaRPr lang="en-US" sz="1100"/>
        </a:p>
        <a:p>
          <a:r>
            <a:rPr lang="en-US" sz="1100" b="1"/>
            <a:t>The</a:t>
          </a:r>
          <a:r>
            <a:rPr lang="en-US" sz="1100" b="1" baseline="0"/>
            <a:t> green</a:t>
          </a:r>
          <a:r>
            <a:rPr lang="en-US" sz="1100" b="1"/>
            <a:t> boxes should be filled in by the applicant, or</a:t>
          </a:r>
          <a:r>
            <a:rPr lang="en-US" sz="1100" b="1" baseline="0"/>
            <a:t> can be filled in by us using the information we have on file</a:t>
          </a:r>
          <a:r>
            <a:rPr lang="en-US" sz="1100" baseline="0"/>
            <a:t>.</a:t>
          </a:r>
        </a:p>
        <a:p>
          <a:endParaRPr lang="en-US" sz="1100" baseline="0"/>
        </a:p>
        <a:p>
          <a:r>
            <a:rPr lang="en-US" sz="1100" baseline="0"/>
            <a:t>The tool utilizes Acre Feet as the unit of measurement.  One Acre Foot of water is equal to 325,851 gallons of water.</a:t>
          </a:r>
        </a:p>
        <a:p>
          <a:endParaRPr lang="en-US" sz="1100" baseline="0"/>
        </a:p>
        <a:p>
          <a:r>
            <a:rPr lang="en-US" sz="1100" baseline="0"/>
            <a:t>The green boxes calculate automatically; projecting population in the CWS service area based on the growth rate in the CDP or incorporated area in which the CWS is located.</a:t>
          </a:r>
        </a:p>
        <a:p>
          <a:endParaRPr lang="en-US" sz="1100" baseline="0"/>
        </a:p>
        <a:p>
          <a:r>
            <a:rPr lang="en-US" sz="1100" baseline="0"/>
            <a:t>NOTE: This is just a generic method of estimating. Individual service areas may have PPHU figures greater or less than the County average. Also, some CWS may be built out and even though the CDP or incorporated area in which the CWS is located may show growth, the individual CWS may not grow, or may grow at a faster rate. These calculations are meant as a starting point, or where the CWS has no other information and should not be considered an official determination by ADWR.</a:t>
          </a:r>
        </a:p>
        <a:p>
          <a:endParaRPr lang="en-US" sz="1100" baseline="0"/>
        </a:p>
        <a:p>
          <a:r>
            <a:rPr lang="en-US" sz="1100" baseline="0"/>
            <a:t>ADWR Statewide Planning, 9/23/2021 Updated: 6/17/2026</a:t>
          </a:r>
          <a:endParaRPr lang="en-US" sz="1100"/>
        </a:p>
      </xdr:txBody>
    </xdr:sp>
    <xdr:clientData/>
  </xdr:twoCellAnchor>
  <xdr:twoCellAnchor editAs="oneCell">
    <xdr:from>
      <xdr:col>1</xdr:col>
      <xdr:colOff>165101</xdr:colOff>
      <xdr:row>4</xdr:row>
      <xdr:rowOff>76200</xdr:rowOff>
    </xdr:from>
    <xdr:to>
      <xdr:col>2</xdr:col>
      <xdr:colOff>739047</xdr:colOff>
      <xdr:row>10</xdr:row>
      <xdr:rowOff>92075</xdr:rowOff>
    </xdr:to>
    <xdr:pic>
      <xdr:nvPicPr>
        <xdr:cNvPr id="3" name="Picture 2">
          <a:extLst>
            <a:ext uri="{FF2B5EF4-FFF2-40B4-BE49-F238E27FC236}">
              <a16:creationId xmlns:a16="http://schemas.microsoft.com/office/drawing/2014/main" id="{59273166-82CA-4B32-8B22-E119C202A6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301" y="850900"/>
          <a:ext cx="1424846" cy="1158875"/>
        </a:xfrm>
        <a:prstGeom prst="rect">
          <a:avLst/>
        </a:prstGeom>
      </xdr:spPr>
    </xdr:pic>
    <xdr:clientData/>
  </xdr:twoCellAnchor>
  <xdr:twoCellAnchor>
    <xdr:from>
      <xdr:col>11</xdr:col>
      <xdr:colOff>304800</xdr:colOff>
      <xdr:row>2</xdr:row>
      <xdr:rowOff>50800</xdr:rowOff>
    </xdr:from>
    <xdr:to>
      <xdr:col>12</xdr:col>
      <xdr:colOff>215900</xdr:colOff>
      <xdr:row>2</xdr:row>
      <xdr:rowOff>165100</xdr:rowOff>
    </xdr:to>
    <xdr:sp macro="" textlink="">
      <xdr:nvSpPr>
        <xdr:cNvPr id="4" name="Arrow: Left 3">
          <a:extLst>
            <a:ext uri="{FF2B5EF4-FFF2-40B4-BE49-F238E27FC236}">
              <a16:creationId xmlns:a16="http://schemas.microsoft.com/office/drawing/2014/main" id="{D40CC770-B8BA-4AC8-B1A3-0AC6B986D2F1}"/>
            </a:ext>
          </a:extLst>
        </xdr:cNvPr>
        <xdr:cNvSpPr/>
      </xdr:nvSpPr>
      <xdr:spPr>
        <a:xfrm>
          <a:off x="7950200" y="495300"/>
          <a:ext cx="520700" cy="114300"/>
        </a:xfrm>
        <a:prstGeom prst="lef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5</xdr:col>
      <xdr:colOff>634999</xdr:colOff>
      <xdr:row>23</xdr:row>
      <xdr:rowOff>35815</xdr:rowOff>
    </xdr:from>
    <xdr:to>
      <xdr:col>13</xdr:col>
      <xdr:colOff>399880</xdr:colOff>
      <xdr:row>30</xdr:row>
      <xdr:rowOff>2285</xdr:rowOff>
    </xdr:to>
    <xdr:pic>
      <xdr:nvPicPr>
        <xdr:cNvPr id="5" name="Picture 4">
          <a:extLst>
            <a:ext uri="{FF2B5EF4-FFF2-40B4-BE49-F238E27FC236}">
              <a16:creationId xmlns:a16="http://schemas.microsoft.com/office/drawing/2014/main" id="{6A6E8A4D-9DA8-4B23-8332-1DC7ADF2A7A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178299" y="4506215"/>
          <a:ext cx="5175081" cy="1312670"/>
        </a:xfrm>
        <a:prstGeom prst="rect">
          <a:avLst/>
        </a:prstGeom>
        <a:ln w="19050">
          <a:solidFill>
            <a:srgbClr val="FF0000"/>
          </a:solidFill>
        </a:ln>
      </xdr:spPr>
    </xdr:pic>
    <xdr:clientData/>
  </xdr:twoCellAnchor>
  <xdr:twoCellAnchor>
    <xdr:from>
      <xdr:col>5</xdr:col>
      <xdr:colOff>63500</xdr:colOff>
      <xdr:row>25</xdr:row>
      <xdr:rowOff>101600</xdr:rowOff>
    </xdr:from>
    <xdr:to>
      <xdr:col>5</xdr:col>
      <xdr:colOff>609600</xdr:colOff>
      <xdr:row>27</xdr:row>
      <xdr:rowOff>101600</xdr:rowOff>
    </xdr:to>
    <xdr:sp macro="" textlink="">
      <xdr:nvSpPr>
        <xdr:cNvPr id="6" name="Arrow: Right 5">
          <a:extLst>
            <a:ext uri="{FF2B5EF4-FFF2-40B4-BE49-F238E27FC236}">
              <a16:creationId xmlns:a16="http://schemas.microsoft.com/office/drawing/2014/main" id="{F9074EDF-E187-4D61-BEDE-F8FB40BEAD2A}"/>
            </a:ext>
          </a:extLst>
        </xdr:cNvPr>
        <xdr:cNvSpPr/>
      </xdr:nvSpPr>
      <xdr:spPr>
        <a:xfrm>
          <a:off x="3606800" y="4902200"/>
          <a:ext cx="546100" cy="38100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438150</xdr:colOff>
      <xdr:row>19</xdr:row>
      <xdr:rowOff>117474</xdr:rowOff>
    </xdr:from>
    <xdr:to>
      <xdr:col>6</xdr:col>
      <xdr:colOff>171450</xdr:colOff>
      <xdr:row>27</xdr:row>
      <xdr:rowOff>114300</xdr:rowOff>
    </xdr:to>
    <xdr:sp macro="" textlink="">
      <xdr:nvSpPr>
        <xdr:cNvPr id="2" name="TextBox 1">
          <a:extLst>
            <a:ext uri="{FF2B5EF4-FFF2-40B4-BE49-F238E27FC236}">
              <a16:creationId xmlns:a16="http://schemas.microsoft.com/office/drawing/2014/main" id="{1884FA73-7D8D-4C8C-BED2-3C322FA1E342}"/>
            </a:ext>
          </a:extLst>
        </xdr:cNvPr>
        <xdr:cNvSpPr txBox="1"/>
      </xdr:nvSpPr>
      <xdr:spPr>
        <a:xfrm>
          <a:off x="438150" y="3592194"/>
          <a:ext cx="5242560" cy="14598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Source: </a:t>
          </a:r>
          <a:r>
            <a:rPr lang="en-US" sz="1100" b="0" i="0">
              <a:solidFill>
                <a:schemeClr val="dk1"/>
              </a:solidFill>
              <a:effectLst/>
              <a:latin typeface="+mn-lt"/>
              <a:ea typeface="+mn-ea"/>
              <a:cs typeface="+mn-cs"/>
            </a:rPr>
            <a:t>U.S. Census Bureau. "Occupancy Status." </a:t>
          </a:r>
          <a:r>
            <a:rPr lang="en-US" sz="1100" b="0" i="1">
              <a:solidFill>
                <a:schemeClr val="dk1"/>
              </a:solidFill>
              <a:effectLst/>
              <a:latin typeface="+mn-lt"/>
              <a:ea typeface="+mn-ea"/>
              <a:cs typeface="+mn-cs"/>
            </a:rPr>
            <a:t>American Community Survey, ACS 1-Year Estimates Detailed Tables, Table B25002</a:t>
          </a:r>
          <a:r>
            <a:rPr lang="en-US" sz="1100" b="0" i="0">
              <a:solidFill>
                <a:schemeClr val="dk1"/>
              </a:solidFill>
              <a:effectLst/>
              <a:latin typeface="+mn-lt"/>
              <a:ea typeface="+mn-ea"/>
              <a:cs typeface="+mn-cs"/>
            </a:rPr>
            <a:t>, https://data.census.gov/table/ACSDT1Y2024.B25002?g=050XX00US04003. Accessed on 17 Jun 2026.</a:t>
          </a:r>
          <a:endParaRPr lang="en-US" sz="1100" baseline="0"/>
        </a:p>
        <a:p>
          <a:r>
            <a:rPr lang="en-US" sz="1100" baseline="0"/>
            <a:t>US Census Bureau, </a:t>
          </a:r>
          <a:r>
            <a:rPr lang="en-US" sz="1100" b="0" i="0">
              <a:solidFill>
                <a:schemeClr val="dk1"/>
              </a:solidFill>
              <a:effectLst/>
              <a:latin typeface="+mn-lt"/>
              <a:ea typeface="+mn-ea"/>
              <a:cs typeface="+mn-cs"/>
            </a:rPr>
            <a:t>2020 DEC Redistricting Data (PL 94-171), downloaded 09-23-2021 by C.Riedel, ADWR,</a:t>
          </a:r>
          <a:r>
            <a:rPr lang="en-US" sz="1100" b="0" i="0" baseline="0">
              <a:solidFill>
                <a:schemeClr val="dk1"/>
              </a:solidFill>
              <a:effectLst/>
              <a:latin typeface="+mn-lt"/>
              <a:ea typeface="+mn-ea"/>
              <a:cs typeface="+mn-cs"/>
            </a:rPr>
            <a:t> Statewide Planning Section</a:t>
          </a:r>
        </a:p>
        <a:p>
          <a:endParaRPr lang="en-US" sz="1100" baseline="0"/>
        </a:p>
        <a:p>
          <a:r>
            <a:rPr lang="en-US" sz="1100" baseline="0"/>
            <a:t>PPHU - People Per Housing Unit</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1%20-%20Agings\Leah\MED%20-%20Medicare%20AZ.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list"/>
      <sheetName val="Reference"/>
      <sheetName val="Sheet1"/>
    </sheetNames>
    <sheetDataSet>
      <sheetData sheetId="0" refreshError="1"/>
      <sheetData sheetId="1">
        <row r="2">
          <cell r="A2" t="str">
            <v>Allow Lower Than Primary - 00124</v>
          </cell>
          <cell r="E2" t="str">
            <v>Intake</v>
          </cell>
        </row>
        <row r="3">
          <cell r="A3" t="str">
            <v>Billing Error - 00040</v>
          </cell>
          <cell r="E3" t="str">
            <v>Recurring</v>
          </cell>
        </row>
        <row r="4">
          <cell r="A4" t="str">
            <v>Bme Collection - 00135</v>
          </cell>
          <cell r="E4" t="str">
            <v>Change Order</v>
          </cell>
        </row>
        <row r="5">
          <cell r="A5" t="str">
            <v>Charity Adjustment - 00013</v>
          </cell>
          <cell r="E5" t="str">
            <v>Auth/RX</v>
          </cell>
        </row>
        <row r="6">
          <cell r="A6" t="str">
            <v>Cmn Not Obtained - 00128</v>
          </cell>
          <cell r="E6" t="str">
            <v>Confirmation</v>
          </cell>
        </row>
        <row r="7">
          <cell r="A7" t="str">
            <v>Com. Credit Adj Over 1 Yr - 00193</v>
          </cell>
          <cell r="E7" t="str">
            <v>Billing</v>
          </cell>
        </row>
        <row r="8">
          <cell r="A8" t="str">
            <v>Confirmation Error - 00084</v>
          </cell>
          <cell r="E8" t="str">
            <v>Price Table</v>
          </cell>
        </row>
        <row r="9">
          <cell r="A9" t="str">
            <v>Contractual Adjustment - 00113</v>
          </cell>
          <cell r="E9" t="str">
            <v>Collections</v>
          </cell>
        </row>
        <row r="10">
          <cell r="A10" t="str">
            <v>Coverage Terminated - 00076</v>
          </cell>
          <cell r="E10" t="str">
            <v>Cash Posting</v>
          </cell>
        </row>
        <row r="11">
          <cell r="A11" t="str">
            <v>Cust Serv Conf Error - 00166</v>
          </cell>
          <cell r="E11" t="str">
            <v>External</v>
          </cell>
        </row>
        <row r="12">
          <cell r="A12" t="str">
            <v>Custmer Svc Error - 00112</v>
          </cell>
          <cell r="E12" t="str">
            <v>Off Cycle</v>
          </cell>
        </row>
        <row r="13">
          <cell r="A13" t="str">
            <v>Death Preceeded Dos - 00016</v>
          </cell>
          <cell r="E13" t="str">
            <v>2010 Collections Team</v>
          </cell>
        </row>
        <row r="14">
          <cell r="A14" t="str">
            <v>Delivery Lad Not Rec'D - 00133</v>
          </cell>
        </row>
        <row r="15">
          <cell r="A15" t="str">
            <v>Dietician Write Off - 00120</v>
          </cell>
        </row>
        <row r="16">
          <cell r="A16" t="str">
            <v>Did Not Follow Bill Rule - 00190</v>
          </cell>
        </row>
        <row r="17">
          <cell r="A17" t="str">
            <v>Distribution W/O - 00163</v>
          </cell>
        </row>
        <row r="18">
          <cell r="A18" t="str">
            <v>Does Not Meet Requirement - 00019</v>
          </cell>
        </row>
        <row r="19">
          <cell r="A19" t="str">
            <v>Duplicate Dos - 00038</v>
          </cell>
        </row>
        <row r="20">
          <cell r="A20" t="str">
            <v>Exceeded Authorized Units - 00205</v>
          </cell>
        </row>
        <row r="21">
          <cell r="A21" t="str">
            <v>Hcpc Combo No Allow Wamed - 00149</v>
          </cell>
        </row>
        <row r="22">
          <cell r="A22" t="str">
            <v>Included Under Per Diem - 00162</v>
          </cell>
        </row>
        <row r="23">
          <cell r="A23" t="str">
            <v>Insufficient Follow-Up - 00232</v>
          </cell>
        </row>
        <row r="24">
          <cell r="A24" t="str">
            <v>Late Filing Penalty - 00021</v>
          </cell>
        </row>
        <row r="25">
          <cell r="A25" t="str">
            <v>Late Pick Up - 00030</v>
          </cell>
        </row>
        <row r="26">
          <cell r="A26" t="str">
            <v>Maxed Units - 00081</v>
          </cell>
        </row>
        <row r="27">
          <cell r="A27" t="str">
            <v>No Authorization - 00034</v>
          </cell>
        </row>
        <row r="28">
          <cell r="A28" t="str">
            <v>No Cmn Obtained Medicare - 00136</v>
          </cell>
        </row>
        <row r="29">
          <cell r="A29" t="str">
            <v>No Valid Abn On File - 00151</v>
          </cell>
        </row>
        <row r="30">
          <cell r="A30" t="str">
            <v>No/Delayed Q-10 Or Docs - 00204</v>
          </cell>
        </row>
        <row r="31">
          <cell r="A31" t="str">
            <v>Not A Covered Service - 00071</v>
          </cell>
        </row>
        <row r="32">
          <cell r="A32" t="str">
            <v>Off Cylce Increase - 00170</v>
          </cell>
        </row>
        <row r="33">
          <cell r="A33" t="str">
            <v>Overbooked - 00014</v>
          </cell>
        </row>
        <row r="34">
          <cell r="A34" t="str">
            <v>Overpayment - 00105</v>
          </cell>
        </row>
        <row r="35">
          <cell r="A35" t="str">
            <v>Patient With Another Prov - 00158</v>
          </cell>
        </row>
        <row r="36">
          <cell r="A36" t="str">
            <v>Primary Non-Contracted - 00168</v>
          </cell>
        </row>
        <row r="37">
          <cell r="A37" t="str">
            <v>Pt Deceased After Dos - 00027</v>
          </cell>
        </row>
        <row r="38">
          <cell r="A38" t="str">
            <v>Pt Has Hmo - 00033</v>
          </cell>
        </row>
        <row r="39">
          <cell r="A39" t="str">
            <v>Pt in Hospital/SNF/Hospic- 184</v>
          </cell>
        </row>
        <row r="40">
          <cell r="A40" t="str">
            <v>Pt In Skilled Nursing Fac - 00160</v>
          </cell>
        </row>
        <row r="41">
          <cell r="A41" t="str">
            <v>Purchase Price Reached - 00121</v>
          </cell>
        </row>
        <row r="42">
          <cell r="A42" t="str">
            <v>Return - 00047</v>
          </cell>
        </row>
        <row r="43">
          <cell r="A43" t="str">
            <v>Secondary Non-Contracted - 00116</v>
          </cell>
        </row>
        <row r="44">
          <cell r="A44" t="str">
            <v>Small Balance Write Off - 00129</v>
          </cell>
        </row>
        <row r="45">
          <cell r="A45" t="str">
            <v>Switched To Hospice Care - 00122</v>
          </cell>
        </row>
        <row r="46">
          <cell r="A46" t="str">
            <v>Switched To Hospital Care - 00157</v>
          </cell>
        </row>
        <row r="47">
          <cell r="A47" t="str">
            <v>Timely Filing - 00017</v>
          </cell>
        </row>
        <row r="48">
          <cell r="A48" t="str">
            <v>Weekend Set-Up Write-Off - 00126</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47"/>
  <sheetViews>
    <sheetView showGridLines="0" tabSelected="1" zoomScale="75" zoomScaleNormal="75" workbookViewId="0">
      <selection activeCell="H3" sqref="H3:K3"/>
    </sheetView>
  </sheetViews>
  <sheetFormatPr defaultColWidth="9.109375" defaultRowHeight="14.4" x14ac:dyDescent="0.3"/>
  <cols>
    <col min="1" max="1" width="4.88671875" style="10" customWidth="1"/>
    <col min="2" max="2" width="12.6640625" style="10" customWidth="1"/>
    <col min="3" max="3" width="11.6640625" style="10" customWidth="1"/>
    <col min="4" max="4" width="11.33203125" style="10" customWidth="1"/>
    <col min="5" max="5" width="12.44140625" style="10" customWidth="1"/>
    <col min="6" max="6" width="12.6640625" style="10" bestFit="1" customWidth="1"/>
    <col min="7" max="8" width="9.88671875" style="10" bestFit="1" customWidth="1"/>
    <col min="9" max="9" width="10" style="10" customWidth="1"/>
    <col min="10" max="10" width="9.109375" style="10"/>
    <col min="11" max="11" width="9.6640625" style="10" customWidth="1"/>
    <col min="12" max="12" width="9.109375" style="10"/>
    <col min="13" max="13" width="10.44140625" style="10" customWidth="1"/>
    <col min="14" max="14" width="9.109375" style="10" customWidth="1"/>
    <col min="15" max="16384" width="9.109375" style="10"/>
  </cols>
  <sheetData>
    <row r="1" spans="1:14" ht="19.5" customHeight="1" thickBot="1" x14ac:dyDescent="0.35">
      <c r="A1" s="8"/>
      <c r="B1" s="9"/>
      <c r="C1" s="9"/>
      <c r="D1" s="9"/>
      <c r="E1" s="9"/>
      <c r="F1" s="9"/>
      <c r="G1" s="9"/>
      <c r="H1" s="9"/>
      <c r="I1" s="9"/>
      <c r="J1" s="9"/>
      <c r="K1" s="9"/>
      <c r="L1" s="100" t="s">
        <v>1920</v>
      </c>
      <c r="M1" s="100"/>
      <c r="N1" s="101"/>
    </row>
    <row r="2" spans="1:14" ht="15" customHeight="1" x14ac:dyDescent="0.3">
      <c r="A2" s="11"/>
      <c r="B2" s="98"/>
      <c r="C2" s="99"/>
      <c r="D2" s="12"/>
      <c r="E2" s="96" t="s">
        <v>1918</v>
      </c>
      <c r="F2" s="97"/>
      <c r="G2" s="97"/>
      <c r="H2" s="104" t="e">
        <f>VLOOKUP(H3,Data!A2:L917,2,FALSE)</f>
        <v>#N/A</v>
      </c>
      <c r="I2" s="104"/>
      <c r="J2" s="104"/>
      <c r="K2" s="105"/>
      <c r="L2" s="102"/>
      <c r="M2" s="102"/>
      <c r="N2" s="103"/>
    </row>
    <row r="3" spans="1:14" x14ac:dyDescent="0.3">
      <c r="A3" s="11"/>
      <c r="B3" s="91" t="s">
        <v>1919</v>
      </c>
      <c r="C3" s="85"/>
      <c r="D3" s="85"/>
      <c r="E3" s="85"/>
      <c r="F3" s="85"/>
      <c r="G3" s="85"/>
      <c r="H3" s="106"/>
      <c r="I3" s="80"/>
      <c r="J3" s="80"/>
      <c r="K3" s="107"/>
      <c r="L3" s="102"/>
      <c r="M3" s="102"/>
      <c r="N3" s="103"/>
    </row>
    <row r="4" spans="1:14" x14ac:dyDescent="0.3">
      <c r="A4" s="11"/>
      <c r="B4" s="72"/>
      <c r="C4" s="73"/>
      <c r="D4" s="73"/>
      <c r="E4" s="73"/>
      <c r="F4" s="73"/>
      <c r="G4" s="73"/>
      <c r="H4" s="73"/>
      <c r="I4" s="73"/>
      <c r="J4" s="73"/>
      <c r="K4" s="92"/>
      <c r="L4" s="13"/>
      <c r="M4" s="14"/>
      <c r="N4" s="15"/>
    </row>
    <row r="5" spans="1:14" x14ac:dyDescent="0.3">
      <c r="A5" s="11"/>
      <c r="B5" s="84" t="s">
        <v>0</v>
      </c>
      <c r="C5" s="85"/>
      <c r="D5" s="85"/>
      <c r="E5" s="85"/>
      <c r="F5" s="85"/>
      <c r="G5" s="85"/>
      <c r="H5" s="94" t="e">
        <f>VLOOKUP(H3,Data!A2:L917,5,FALSE)</f>
        <v>#N/A</v>
      </c>
      <c r="I5" s="94"/>
      <c r="J5" s="94"/>
      <c r="K5" s="95"/>
      <c r="L5" s="16"/>
      <c r="M5" s="14"/>
      <c r="N5" s="15"/>
    </row>
    <row r="6" spans="1:14" x14ac:dyDescent="0.3">
      <c r="A6" s="11"/>
      <c r="B6" s="84" t="s">
        <v>1</v>
      </c>
      <c r="C6" s="85"/>
      <c r="D6" s="85"/>
      <c r="E6" s="85"/>
      <c r="F6" s="85"/>
      <c r="G6" s="85"/>
      <c r="H6" s="94" t="e">
        <f>VLOOKUP(H3,Data!A2:L917,3,FALSE)</f>
        <v>#N/A</v>
      </c>
      <c r="I6" s="94"/>
      <c r="J6" s="94"/>
      <c r="K6" s="95"/>
      <c r="L6" s="14"/>
      <c r="M6" s="14"/>
      <c r="N6" s="15"/>
    </row>
    <row r="7" spans="1:14" x14ac:dyDescent="0.3">
      <c r="A7" s="11"/>
      <c r="B7" s="72"/>
      <c r="C7" s="73"/>
      <c r="D7" s="73"/>
      <c r="E7" s="73"/>
      <c r="F7" s="73"/>
      <c r="G7" s="73"/>
      <c r="H7" s="73"/>
      <c r="I7" s="73"/>
      <c r="J7" s="73"/>
      <c r="K7" s="92"/>
      <c r="L7" s="14"/>
      <c r="M7" s="14"/>
      <c r="N7" s="15"/>
    </row>
    <row r="8" spans="1:14" x14ac:dyDescent="0.3">
      <c r="A8" s="11"/>
      <c r="B8" s="91" t="s">
        <v>2085</v>
      </c>
      <c r="C8" s="85"/>
      <c r="D8" s="85"/>
      <c r="E8" s="85"/>
      <c r="F8" s="85"/>
      <c r="G8" s="85"/>
      <c r="H8" s="93"/>
      <c r="I8" s="93"/>
      <c r="J8" s="17" t="s">
        <v>1915</v>
      </c>
      <c r="K8" s="18"/>
      <c r="L8" s="19" t="s">
        <v>1916</v>
      </c>
      <c r="M8" s="14"/>
      <c r="N8" s="15"/>
    </row>
    <row r="9" spans="1:14" x14ac:dyDescent="0.3">
      <c r="A9" s="11"/>
      <c r="B9" s="91" t="s">
        <v>2086</v>
      </c>
      <c r="C9" s="85"/>
      <c r="D9" s="85"/>
      <c r="E9" s="85"/>
      <c r="F9" s="85"/>
      <c r="G9" s="85"/>
      <c r="H9" s="93"/>
      <c r="I9" s="93"/>
      <c r="J9" s="17" t="s">
        <v>1915</v>
      </c>
      <c r="K9" s="18"/>
      <c r="L9" s="14"/>
      <c r="M9" s="14"/>
      <c r="N9" s="15"/>
    </row>
    <row r="10" spans="1:14" x14ac:dyDescent="0.3">
      <c r="A10" s="11"/>
      <c r="B10" s="72"/>
      <c r="C10" s="73"/>
      <c r="D10" s="73"/>
      <c r="E10" s="73"/>
      <c r="F10" s="73"/>
      <c r="G10" s="73"/>
      <c r="H10" s="73"/>
      <c r="J10" s="17"/>
      <c r="K10" s="18"/>
      <c r="L10" s="14"/>
      <c r="M10" s="14"/>
      <c r="N10" s="15"/>
    </row>
    <row r="11" spans="1:14" x14ac:dyDescent="0.3">
      <c r="A11" s="11"/>
      <c r="B11" s="82" t="s">
        <v>14</v>
      </c>
      <c r="C11" s="83"/>
      <c r="D11" s="83"/>
      <c r="E11" s="83"/>
      <c r="F11" s="83"/>
      <c r="G11" s="83"/>
      <c r="H11" s="79" t="e">
        <f>VLOOKUP(H3,Data!A2:L917,4,FALSE)</f>
        <v>#N/A</v>
      </c>
      <c r="I11" s="79"/>
      <c r="J11" s="17"/>
      <c r="K11" s="18"/>
      <c r="L11" s="14"/>
      <c r="M11" s="14"/>
      <c r="N11" s="15"/>
    </row>
    <row r="12" spans="1:14" x14ac:dyDescent="0.3">
      <c r="A12" s="11"/>
      <c r="B12" s="72"/>
      <c r="C12" s="73"/>
      <c r="D12" s="73"/>
      <c r="E12" s="73"/>
      <c r="F12" s="73"/>
      <c r="G12" s="73"/>
      <c r="H12" s="73"/>
      <c r="J12" s="17"/>
      <c r="K12" s="18"/>
      <c r="L12" s="14"/>
      <c r="M12" s="14"/>
      <c r="N12" s="15"/>
    </row>
    <row r="13" spans="1:14" x14ac:dyDescent="0.3">
      <c r="A13" s="11"/>
      <c r="B13" s="84" t="s">
        <v>15</v>
      </c>
      <c r="C13" s="85"/>
      <c r="D13" s="85"/>
      <c r="E13" s="85"/>
      <c r="F13" s="85"/>
      <c r="G13" s="85"/>
      <c r="H13" s="80"/>
      <c r="I13" s="80"/>
      <c r="J13" s="17" t="s">
        <v>1915</v>
      </c>
      <c r="K13" s="18"/>
      <c r="L13" s="14"/>
      <c r="M13" s="14"/>
      <c r="N13" s="15"/>
    </row>
    <row r="14" spans="1:14" ht="15" thickBot="1" x14ac:dyDescent="0.35">
      <c r="A14" s="11"/>
      <c r="B14" s="86" t="s">
        <v>1917</v>
      </c>
      <c r="C14" s="87"/>
      <c r="D14" s="87"/>
      <c r="E14" s="87"/>
      <c r="F14" s="87"/>
      <c r="G14" s="87"/>
      <c r="H14" s="81" t="s">
        <v>5</v>
      </c>
      <c r="I14" s="81"/>
      <c r="J14" s="20" t="s">
        <v>1915</v>
      </c>
      <c r="K14" s="21"/>
      <c r="L14" s="14"/>
      <c r="M14" s="14"/>
      <c r="N14" s="15"/>
    </row>
    <row r="15" spans="1:14" x14ac:dyDescent="0.3">
      <c r="A15" s="11"/>
      <c r="B15" s="14"/>
      <c r="C15" s="14"/>
      <c r="D15" s="14"/>
      <c r="E15" s="14"/>
      <c r="F15" s="14"/>
      <c r="G15" s="14"/>
      <c r="H15" s="14"/>
      <c r="I15" s="14"/>
      <c r="J15" s="14"/>
      <c r="K15" s="22"/>
      <c r="L15" s="14"/>
      <c r="M15" s="14"/>
      <c r="N15" s="15"/>
    </row>
    <row r="16" spans="1:14" x14ac:dyDescent="0.3">
      <c r="A16" s="11"/>
      <c r="B16" s="14"/>
      <c r="C16" s="14"/>
      <c r="D16" s="14"/>
      <c r="E16" s="14"/>
      <c r="F16" s="14"/>
      <c r="G16" s="14"/>
      <c r="H16" s="14"/>
      <c r="I16" s="14"/>
      <c r="J16" s="14"/>
      <c r="K16" s="22"/>
      <c r="L16" s="14"/>
      <c r="M16" s="14"/>
      <c r="N16" s="15"/>
    </row>
    <row r="17" spans="1:14" x14ac:dyDescent="0.3">
      <c r="A17" s="11"/>
      <c r="B17" s="14"/>
      <c r="C17" s="14"/>
      <c r="D17" s="14"/>
      <c r="E17" s="14"/>
      <c r="F17" s="14"/>
      <c r="G17" s="14"/>
      <c r="H17" s="14"/>
      <c r="I17" s="14"/>
      <c r="J17" s="14"/>
      <c r="K17" s="14"/>
      <c r="L17" s="14"/>
      <c r="M17" s="14"/>
      <c r="N17" s="15"/>
    </row>
    <row r="18" spans="1:14" x14ac:dyDescent="0.3">
      <c r="A18" s="11"/>
      <c r="B18" s="74" t="s">
        <v>2</v>
      </c>
      <c r="C18" s="75"/>
      <c r="D18" s="75"/>
      <c r="E18" s="76"/>
      <c r="F18" s="14"/>
      <c r="G18" s="77" t="s">
        <v>3</v>
      </c>
      <c r="H18" s="70"/>
      <c r="I18" s="78"/>
      <c r="J18" s="14"/>
      <c r="K18" s="14"/>
      <c r="L18" s="14"/>
      <c r="M18" s="14"/>
      <c r="N18" s="15"/>
    </row>
    <row r="19" spans="1:14" x14ac:dyDescent="0.3">
      <c r="A19" s="11"/>
      <c r="B19" s="23">
        <v>2026</v>
      </c>
      <c r="C19" s="24">
        <v>2031</v>
      </c>
      <c r="D19" s="24">
        <v>2036</v>
      </c>
      <c r="E19" s="25">
        <v>2046</v>
      </c>
      <c r="F19" s="14"/>
      <c r="G19" s="26">
        <v>2031</v>
      </c>
      <c r="H19" s="27">
        <v>2036</v>
      </c>
      <c r="I19" s="28">
        <v>2046</v>
      </c>
      <c r="J19" s="14"/>
      <c r="K19" s="14"/>
      <c r="L19" s="14"/>
      <c r="M19" s="14"/>
      <c r="N19" s="15"/>
    </row>
    <row r="20" spans="1:14" x14ac:dyDescent="0.3">
      <c r="A20" s="11"/>
      <c r="B20" s="29" t="e">
        <f>VLOOKUP(H3,Data!A2:L917,6,FALSE)</f>
        <v>#N/A</v>
      </c>
      <c r="C20" s="30" t="e">
        <f>VLOOKUP(H3,Data!A2:L917,7,FALSE)</f>
        <v>#N/A</v>
      </c>
      <c r="D20" s="30" t="e">
        <f>VLOOKUP(H3,Data!A2:L917,8,FALSE)</f>
        <v>#N/A</v>
      </c>
      <c r="E20" s="31" t="e">
        <f>VLOOKUP(H3,Data!A2:L917,9,FALSE)</f>
        <v>#N/A</v>
      </c>
      <c r="F20" s="14"/>
      <c r="G20" s="32" t="e">
        <f>+(C20-B20)/B20</f>
        <v>#N/A</v>
      </c>
      <c r="H20" s="33" t="e">
        <f>+(D20-C20)/C20</f>
        <v>#N/A</v>
      </c>
      <c r="I20" s="34" t="e">
        <f>+(E20-D20)/D20</f>
        <v>#N/A</v>
      </c>
      <c r="J20" s="14"/>
      <c r="K20" s="14"/>
      <c r="L20" s="14"/>
      <c r="M20" s="14"/>
      <c r="N20" s="15"/>
    </row>
    <row r="21" spans="1:14" x14ac:dyDescent="0.3">
      <c r="A21" s="11"/>
      <c r="B21" s="14"/>
      <c r="C21" s="14"/>
      <c r="D21" s="14"/>
      <c r="E21" s="14"/>
      <c r="F21" s="14"/>
      <c r="G21" s="14"/>
      <c r="H21" s="14"/>
      <c r="I21" s="14"/>
      <c r="J21" s="14"/>
      <c r="K21" s="14"/>
      <c r="L21" s="14"/>
      <c r="M21" s="14"/>
      <c r="N21" s="15"/>
    </row>
    <row r="22" spans="1:14" x14ac:dyDescent="0.3">
      <c r="A22" s="11"/>
      <c r="B22" s="14"/>
      <c r="C22" s="14"/>
      <c r="D22" s="14"/>
      <c r="E22" s="14"/>
      <c r="F22" s="14"/>
      <c r="G22" s="14"/>
      <c r="H22" s="14"/>
      <c r="I22" s="14"/>
      <c r="J22" s="14"/>
      <c r="K22" s="14"/>
      <c r="L22" s="14"/>
      <c r="M22" s="14"/>
      <c r="N22" s="15"/>
    </row>
    <row r="23" spans="1:14" ht="15" thickBot="1" x14ac:dyDescent="0.35">
      <c r="A23" s="11"/>
      <c r="B23" s="14"/>
      <c r="C23" s="14"/>
      <c r="D23" s="14"/>
      <c r="E23" s="14"/>
      <c r="F23" s="14"/>
      <c r="G23" s="14"/>
      <c r="H23" s="14"/>
      <c r="I23" s="14"/>
      <c r="J23" s="14"/>
      <c r="K23" s="14"/>
      <c r="L23" s="14"/>
      <c r="M23" s="14"/>
      <c r="N23" s="15"/>
    </row>
    <row r="24" spans="1:14" x14ac:dyDescent="0.3">
      <c r="A24" s="11"/>
      <c r="B24" s="88" t="s">
        <v>4</v>
      </c>
      <c r="C24" s="89"/>
      <c r="D24" s="89"/>
      <c r="E24" s="90"/>
      <c r="F24" s="14"/>
      <c r="G24" s="14"/>
      <c r="H24" s="14"/>
      <c r="I24" s="14"/>
      <c r="J24" s="14"/>
      <c r="K24" s="14"/>
      <c r="L24" s="14"/>
      <c r="M24" s="14"/>
      <c r="N24" s="15"/>
    </row>
    <row r="25" spans="1:14" x14ac:dyDescent="0.3">
      <c r="A25" s="11"/>
      <c r="B25" s="35">
        <v>2026</v>
      </c>
      <c r="C25" s="27">
        <v>2031</v>
      </c>
      <c r="D25" s="27">
        <v>2036</v>
      </c>
      <c r="E25" s="36">
        <v>2046</v>
      </c>
      <c r="F25" s="14"/>
      <c r="G25" s="14"/>
      <c r="H25" s="14"/>
      <c r="I25" s="14"/>
      <c r="J25" s="14"/>
      <c r="K25" s="14"/>
      <c r="L25" s="14"/>
      <c r="M25" s="14"/>
      <c r="N25" s="15"/>
    </row>
    <row r="26" spans="1:14" x14ac:dyDescent="0.3">
      <c r="A26" s="11"/>
      <c r="B26" s="37" t="e">
        <f>H8*H11</f>
        <v>#N/A</v>
      </c>
      <c r="C26" s="38" t="e">
        <f>+(B26*G20)+B26</f>
        <v>#N/A</v>
      </c>
      <c r="D26" s="39" t="e">
        <f>+(C26*H20)+C26</f>
        <v>#N/A</v>
      </c>
      <c r="E26" s="40" t="e">
        <f>+(D26*I20)+D26</f>
        <v>#N/A</v>
      </c>
      <c r="F26" s="14"/>
      <c r="G26" s="14"/>
      <c r="H26" s="14"/>
      <c r="I26" s="14"/>
      <c r="J26" s="14"/>
      <c r="K26" s="14"/>
      <c r="L26" s="14"/>
      <c r="M26" s="14"/>
      <c r="N26" s="15"/>
    </row>
    <row r="27" spans="1:14" x14ac:dyDescent="0.3">
      <c r="A27" s="11"/>
      <c r="B27" s="41"/>
      <c r="E27" s="42"/>
      <c r="F27" s="14"/>
      <c r="G27" s="14"/>
      <c r="H27" s="14"/>
      <c r="I27" s="14"/>
      <c r="J27" s="14"/>
      <c r="K27" s="14"/>
      <c r="L27" s="14"/>
      <c r="M27" s="14"/>
      <c r="N27" s="15"/>
    </row>
    <row r="28" spans="1:14" x14ac:dyDescent="0.3">
      <c r="A28" s="11"/>
      <c r="B28" s="69" t="s">
        <v>6</v>
      </c>
      <c r="C28" s="70"/>
      <c r="D28" s="70"/>
      <c r="E28" s="71"/>
      <c r="F28" s="14"/>
      <c r="G28" s="14"/>
      <c r="H28" s="14"/>
      <c r="I28" s="14"/>
      <c r="J28" s="14"/>
      <c r="K28" s="14"/>
      <c r="L28" s="14"/>
      <c r="M28" s="14"/>
      <c r="N28" s="15"/>
    </row>
    <row r="29" spans="1:14" x14ac:dyDescent="0.3">
      <c r="A29" s="11"/>
      <c r="B29" s="35">
        <v>2026</v>
      </c>
      <c r="C29" s="27">
        <v>3021</v>
      </c>
      <c r="D29" s="27">
        <v>2036</v>
      </c>
      <c r="E29" s="36">
        <v>2046</v>
      </c>
      <c r="F29" s="14"/>
      <c r="G29" s="14"/>
      <c r="H29" s="14"/>
      <c r="I29" s="14"/>
      <c r="J29" s="14"/>
      <c r="K29" s="14"/>
      <c r="L29" s="14"/>
      <c r="M29" s="14"/>
      <c r="N29" s="15"/>
    </row>
    <row r="30" spans="1:14" ht="15" thickBot="1" x14ac:dyDescent="0.35">
      <c r="A30" s="11"/>
      <c r="B30" s="46">
        <f>+H13</f>
        <v>0</v>
      </c>
      <c r="C30" s="47" t="e">
        <f>($B30/$B26)*C26</f>
        <v>#N/A</v>
      </c>
      <c r="D30" s="47" t="e">
        <f>($B30/$B26)*D26</f>
        <v>#N/A</v>
      </c>
      <c r="E30" s="48" t="e">
        <f>($B30/$B26)*E26</f>
        <v>#N/A</v>
      </c>
      <c r="F30" s="14"/>
      <c r="G30" s="14"/>
      <c r="H30" s="14"/>
      <c r="I30" s="14"/>
      <c r="J30" s="14"/>
      <c r="K30" s="14"/>
      <c r="L30" s="14"/>
      <c r="M30" s="14"/>
      <c r="N30" s="15"/>
    </row>
    <row r="31" spans="1:14" x14ac:dyDescent="0.3">
      <c r="A31" s="11"/>
      <c r="B31" s="14"/>
      <c r="C31" s="14"/>
      <c r="D31" s="14"/>
      <c r="E31" s="14"/>
      <c r="F31" s="14"/>
      <c r="G31" s="14"/>
      <c r="H31" s="14"/>
      <c r="I31" s="14"/>
      <c r="J31" s="14"/>
      <c r="K31" s="14"/>
      <c r="L31" s="14"/>
      <c r="M31" s="14"/>
      <c r="N31" s="15"/>
    </row>
    <row r="32" spans="1:14" x14ac:dyDescent="0.3">
      <c r="A32" s="11"/>
      <c r="B32" s="14"/>
      <c r="C32" s="14"/>
      <c r="D32" s="14"/>
      <c r="E32" s="14"/>
      <c r="F32" s="14"/>
      <c r="G32" s="14"/>
      <c r="H32" s="14"/>
      <c r="I32" s="14"/>
      <c r="J32" s="14"/>
      <c r="K32" s="14"/>
      <c r="L32" s="14"/>
      <c r="M32" s="14"/>
      <c r="N32" s="15"/>
    </row>
    <row r="33" spans="1:14" x14ac:dyDescent="0.3">
      <c r="A33" s="11"/>
      <c r="B33" s="14"/>
      <c r="C33" s="14"/>
      <c r="D33" s="14"/>
      <c r="E33" s="14"/>
      <c r="F33" s="14"/>
      <c r="G33" s="14"/>
      <c r="H33" s="14"/>
      <c r="I33" s="14"/>
      <c r="J33" s="14"/>
      <c r="K33" s="14"/>
      <c r="L33" s="14"/>
      <c r="M33" s="14"/>
      <c r="N33" s="15"/>
    </row>
    <row r="34" spans="1:14" x14ac:dyDescent="0.3">
      <c r="A34" s="11"/>
      <c r="B34" s="14"/>
      <c r="C34" s="14"/>
      <c r="D34" s="14"/>
      <c r="E34" s="14"/>
      <c r="F34" s="14"/>
      <c r="G34" s="14"/>
      <c r="H34" s="14"/>
      <c r="I34" s="14"/>
      <c r="J34" s="14"/>
      <c r="K34" s="14"/>
      <c r="L34" s="14"/>
      <c r="M34" s="14"/>
      <c r="N34" s="15"/>
    </row>
    <row r="35" spans="1:14" x14ac:dyDescent="0.3">
      <c r="A35" s="11"/>
      <c r="B35" s="14"/>
      <c r="C35" s="14"/>
      <c r="D35" s="14"/>
      <c r="E35" s="14"/>
      <c r="F35" s="14"/>
      <c r="G35" s="14"/>
      <c r="H35" s="14"/>
      <c r="I35" s="14"/>
      <c r="J35" s="14"/>
      <c r="K35" s="14"/>
      <c r="L35" s="14"/>
      <c r="M35" s="14"/>
      <c r="N35" s="15"/>
    </row>
    <row r="36" spans="1:14" x14ac:dyDescent="0.3">
      <c r="A36" s="11"/>
      <c r="B36" s="14"/>
      <c r="C36" s="14"/>
      <c r="D36" s="14"/>
      <c r="E36" s="14"/>
      <c r="F36" s="14"/>
      <c r="G36" s="14"/>
      <c r="H36" s="14"/>
      <c r="I36" s="14"/>
      <c r="J36" s="14"/>
      <c r="K36" s="14"/>
      <c r="L36" s="14"/>
      <c r="M36" s="14"/>
      <c r="N36" s="15"/>
    </row>
    <row r="37" spans="1:14" x14ac:dyDescent="0.3">
      <c r="A37" s="11"/>
      <c r="B37" s="14"/>
      <c r="C37" s="14"/>
      <c r="D37" s="14"/>
      <c r="E37" s="14"/>
      <c r="F37" s="14"/>
      <c r="G37" s="14"/>
      <c r="H37" s="14"/>
      <c r="I37" s="14"/>
      <c r="J37" s="14"/>
      <c r="K37" s="14"/>
      <c r="L37" s="14"/>
      <c r="M37" s="14"/>
      <c r="N37" s="15"/>
    </row>
    <row r="38" spans="1:14" x14ac:dyDescent="0.3">
      <c r="A38" s="11"/>
      <c r="B38" s="14"/>
      <c r="C38" s="14"/>
      <c r="D38" s="14"/>
      <c r="E38" s="14"/>
      <c r="F38" s="14"/>
      <c r="G38" s="14"/>
      <c r="H38" s="14"/>
      <c r="I38" s="14"/>
      <c r="J38" s="14"/>
      <c r="K38" s="14"/>
      <c r="L38" s="14"/>
      <c r="M38" s="14"/>
      <c r="N38" s="15"/>
    </row>
    <row r="39" spans="1:14" x14ac:dyDescent="0.3">
      <c r="A39" s="11"/>
      <c r="B39" s="14"/>
      <c r="C39" s="14"/>
      <c r="D39" s="14"/>
      <c r="E39" s="14"/>
      <c r="F39" s="14"/>
      <c r="G39" s="14"/>
      <c r="H39" s="14"/>
      <c r="I39" s="14"/>
      <c r="J39" s="14"/>
      <c r="K39" s="14"/>
      <c r="L39" s="14"/>
      <c r="M39" s="14"/>
      <c r="N39" s="15"/>
    </row>
    <row r="40" spans="1:14" x14ac:dyDescent="0.3">
      <c r="A40" s="11"/>
      <c r="B40" s="14"/>
      <c r="C40" s="14"/>
      <c r="D40" s="14"/>
      <c r="E40" s="14"/>
      <c r="F40" s="14"/>
      <c r="G40" s="14"/>
      <c r="H40" s="14"/>
      <c r="I40" s="14"/>
      <c r="J40" s="14"/>
      <c r="K40" s="14"/>
      <c r="L40" s="14"/>
      <c r="M40" s="14"/>
      <c r="N40" s="15"/>
    </row>
    <row r="41" spans="1:14" x14ac:dyDescent="0.3">
      <c r="A41" s="11"/>
      <c r="B41" s="14"/>
      <c r="C41" s="14"/>
      <c r="D41" s="14"/>
      <c r="E41" s="14"/>
      <c r="F41" s="14"/>
      <c r="G41" s="14"/>
      <c r="H41" s="14"/>
      <c r="I41" s="14"/>
      <c r="J41" s="14"/>
      <c r="K41" s="14"/>
      <c r="L41" s="14"/>
      <c r="M41" s="14"/>
      <c r="N41" s="15"/>
    </row>
    <row r="42" spans="1:14" x14ac:dyDescent="0.3">
      <c r="A42" s="11"/>
      <c r="B42" s="14"/>
      <c r="C42" s="14"/>
      <c r="D42" s="14"/>
      <c r="E42" s="14"/>
      <c r="F42" s="14"/>
      <c r="G42" s="14"/>
      <c r="H42" s="14"/>
      <c r="I42" s="14"/>
      <c r="J42" s="14"/>
      <c r="K42" s="14"/>
      <c r="L42" s="14"/>
      <c r="M42" s="14"/>
      <c r="N42" s="15"/>
    </row>
    <row r="43" spans="1:14" x14ac:dyDescent="0.3">
      <c r="A43" s="11"/>
      <c r="B43" s="14"/>
      <c r="C43" s="14"/>
      <c r="D43" s="14"/>
      <c r="E43" s="14"/>
      <c r="F43" s="14"/>
      <c r="G43" s="14"/>
      <c r="H43" s="14"/>
      <c r="I43" s="14"/>
      <c r="J43" s="14"/>
      <c r="K43" s="14"/>
      <c r="L43" s="14"/>
      <c r="M43" s="14"/>
      <c r="N43" s="15"/>
    </row>
    <row r="44" spans="1:14" x14ac:dyDescent="0.3">
      <c r="A44" s="11"/>
      <c r="B44" s="14"/>
      <c r="C44" s="14"/>
      <c r="D44" s="14"/>
      <c r="E44" s="14"/>
      <c r="F44" s="14"/>
      <c r="G44" s="14"/>
      <c r="H44" s="14"/>
      <c r="I44" s="14"/>
      <c r="J44" s="14"/>
      <c r="K44" s="14"/>
      <c r="L44" s="14"/>
      <c r="M44" s="14"/>
      <c r="N44" s="15"/>
    </row>
    <row r="45" spans="1:14" x14ac:dyDescent="0.3">
      <c r="A45" s="11"/>
      <c r="B45" s="14"/>
      <c r="C45" s="14"/>
      <c r="D45" s="14"/>
      <c r="E45" s="14"/>
      <c r="F45" s="14"/>
      <c r="G45" s="14"/>
      <c r="H45" s="14"/>
      <c r="I45" s="14"/>
      <c r="J45" s="14"/>
      <c r="K45" s="14"/>
      <c r="L45" s="14"/>
      <c r="M45" s="14"/>
      <c r="N45" s="15"/>
    </row>
    <row r="46" spans="1:14" x14ac:dyDescent="0.3">
      <c r="A46" s="11"/>
      <c r="B46" s="14"/>
      <c r="C46" s="14"/>
      <c r="D46" s="14"/>
      <c r="E46" s="14"/>
      <c r="F46" s="14"/>
      <c r="G46" s="14"/>
      <c r="H46" s="14"/>
      <c r="I46" s="14"/>
      <c r="J46" s="14"/>
      <c r="K46" s="14"/>
      <c r="L46" s="14"/>
      <c r="M46" s="14"/>
      <c r="N46" s="15"/>
    </row>
    <row r="47" spans="1:14" ht="15" thickBot="1" x14ac:dyDescent="0.35">
      <c r="A47" s="43"/>
      <c r="B47" s="44"/>
      <c r="C47" s="44"/>
      <c r="D47" s="44"/>
      <c r="E47" s="44"/>
      <c r="F47" s="44"/>
      <c r="G47" s="44"/>
      <c r="H47" s="44"/>
      <c r="I47" s="44"/>
      <c r="J47" s="44"/>
      <c r="K47" s="44"/>
      <c r="L47" s="44"/>
      <c r="M47" s="44"/>
      <c r="N47" s="45"/>
    </row>
  </sheetData>
  <mergeCells count="28">
    <mergeCell ref="E2:G2"/>
    <mergeCell ref="B2:C2"/>
    <mergeCell ref="L1:N3"/>
    <mergeCell ref="B3:G3"/>
    <mergeCell ref="B5:G5"/>
    <mergeCell ref="H2:K2"/>
    <mergeCell ref="H3:K3"/>
    <mergeCell ref="B6:G6"/>
    <mergeCell ref="B8:G8"/>
    <mergeCell ref="B4:K4"/>
    <mergeCell ref="B7:K7"/>
    <mergeCell ref="H9:I9"/>
    <mergeCell ref="H8:I8"/>
    <mergeCell ref="H5:K5"/>
    <mergeCell ref="H6:K6"/>
    <mergeCell ref="B9:G9"/>
    <mergeCell ref="B28:E28"/>
    <mergeCell ref="B10:H10"/>
    <mergeCell ref="B12:H12"/>
    <mergeCell ref="B18:E18"/>
    <mergeCell ref="G18:I18"/>
    <mergeCell ref="H11:I11"/>
    <mergeCell ref="H13:I13"/>
    <mergeCell ref="H14:I14"/>
    <mergeCell ref="B11:G11"/>
    <mergeCell ref="B13:G13"/>
    <mergeCell ref="B14:G14"/>
    <mergeCell ref="B24:E24"/>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A5B45A8-B7C9-4BB7-9A90-4C6721A7F4AB}">
          <x14:formula1>
            <xm:f>Data!$A$2:$A$917</xm:f>
          </x14:formula1>
          <xm:sqref>H3:K3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G17"/>
  <sheetViews>
    <sheetView showGridLines="0" workbookViewId="0">
      <selection activeCell="I19" sqref="I19"/>
    </sheetView>
  </sheetViews>
  <sheetFormatPr defaultRowHeight="14.4" x14ac:dyDescent="0.3"/>
  <cols>
    <col min="2" max="2" width="25.44140625" customWidth="1"/>
    <col min="3" max="3" width="14.44140625" customWidth="1"/>
    <col min="4" max="4" width="11.5546875" customWidth="1"/>
    <col min="5" max="5" width="11.109375" customWidth="1"/>
  </cols>
  <sheetData>
    <row r="2" spans="2:7" x14ac:dyDescent="0.3">
      <c r="B2" t="s">
        <v>9</v>
      </c>
      <c r="C2" t="s">
        <v>10</v>
      </c>
      <c r="D2" t="s">
        <v>11</v>
      </c>
      <c r="E2" t="s">
        <v>12</v>
      </c>
      <c r="F2" t="s">
        <v>13</v>
      </c>
    </row>
    <row r="3" spans="2:7" x14ac:dyDescent="0.3">
      <c r="B3" t="s">
        <v>189</v>
      </c>
      <c r="C3" s="2">
        <v>22874</v>
      </c>
      <c r="D3" s="2">
        <v>29199</v>
      </c>
      <c r="E3">
        <v>66021</v>
      </c>
      <c r="F3" s="1">
        <f>+E3/C3</f>
        <v>2.8862901110431056</v>
      </c>
      <c r="G3" s="52">
        <v>2.99</v>
      </c>
    </row>
    <row r="4" spans="2:7" x14ac:dyDescent="0.3">
      <c r="B4" t="s">
        <v>234</v>
      </c>
      <c r="C4" s="2">
        <v>53712</v>
      </c>
      <c r="D4" s="2">
        <v>60618</v>
      </c>
      <c r="E4">
        <v>125447</v>
      </c>
      <c r="F4" s="1">
        <f t="shared" ref="F4:F17" si="0">+E4/C4</f>
        <v>2.3355488531426869</v>
      </c>
      <c r="G4" s="52">
        <v>2.46</v>
      </c>
    </row>
    <row r="5" spans="2:7" x14ac:dyDescent="0.3">
      <c r="B5" t="s">
        <v>347</v>
      </c>
      <c r="C5" s="2">
        <v>59124</v>
      </c>
      <c r="D5" s="2">
        <v>72101</v>
      </c>
      <c r="E5">
        <v>145101</v>
      </c>
      <c r="F5" s="1">
        <f t="shared" si="0"/>
        <v>2.4541810432311753</v>
      </c>
      <c r="G5" s="52">
        <v>2.83</v>
      </c>
    </row>
    <row r="6" spans="2:7" x14ac:dyDescent="0.3">
      <c r="B6" t="s">
        <v>418</v>
      </c>
      <c r="C6" s="2">
        <v>23645</v>
      </c>
      <c r="D6" s="2">
        <v>32742</v>
      </c>
      <c r="E6">
        <v>53272</v>
      </c>
      <c r="F6" s="1">
        <f t="shared" si="0"/>
        <v>2.2529921759357157</v>
      </c>
      <c r="G6" s="52">
        <v>2.39</v>
      </c>
    </row>
    <row r="7" spans="2:7" x14ac:dyDescent="0.3">
      <c r="B7" t="s">
        <v>518</v>
      </c>
      <c r="C7" s="2">
        <v>12746</v>
      </c>
      <c r="D7" s="2">
        <v>14122</v>
      </c>
      <c r="E7">
        <v>38533</v>
      </c>
      <c r="F7" s="1">
        <f t="shared" si="0"/>
        <v>3.0231445159265653</v>
      </c>
      <c r="G7" s="52">
        <v>3.17</v>
      </c>
    </row>
    <row r="8" spans="2:7" x14ac:dyDescent="0.3">
      <c r="B8" t="s">
        <v>532</v>
      </c>
      <c r="C8" s="2">
        <v>3591</v>
      </c>
      <c r="D8" s="2">
        <v>4433</v>
      </c>
      <c r="E8">
        <v>9563</v>
      </c>
      <c r="F8" s="1">
        <f t="shared" si="0"/>
        <v>2.6630465051517684</v>
      </c>
      <c r="G8" s="52">
        <v>2.63</v>
      </c>
    </row>
    <row r="9" spans="2:7" x14ac:dyDescent="0.3">
      <c r="B9" t="s">
        <v>1625</v>
      </c>
      <c r="C9" s="2">
        <v>8959</v>
      </c>
      <c r="D9" s="2">
        <v>13672</v>
      </c>
      <c r="E9">
        <v>16557</v>
      </c>
      <c r="F9" s="1">
        <f t="shared" si="0"/>
        <v>1.8480857238531085</v>
      </c>
      <c r="G9" s="52">
        <v>2.25</v>
      </c>
    </row>
    <row r="10" spans="2:7" x14ac:dyDescent="0.3">
      <c r="B10" t="s">
        <v>547</v>
      </c>
      <c r="C10" s="2">
        <v>1795830</v>
      </c>
      <c r="D10" s="2">
        <v>1955018</v>
      </c>
      <c r="E10">
        <v>4420568</v>
      </c>
      <c r="F10" s="1">
        <f t="shared" si="0"/>
        <v>2.4615737569814513</v>
      </c>
      <c r="G10" s="52">
        <v>2.69</v>
      </c>
    </row>
    <row r="11" spans="2:7" x14ac:dyDescent="0.3">
      <c r="B11" t="s">
        <v>788</v>
      </c>
      <c r="C11" s="2">
        <v>112957</v>
      </c>
      <c r="D11" s="2">
        <v>125896</v>
      </c>
      <c r="E11">
        <v>213267</v>
      </c>
      <c r="F11" s="1">
        <f t="shared" si="0"/>
        <v>1.8880370406437847</v>
      </c>
      <c r="G11" s="52">
        <v>2.34</v>
      </c>
    </row>
    <row r="12" spans="2:7" x14ac:dyDescent="0.3">
      <c r="B12" t="s">
        <v>896</v>
      </c>
      <c r="C12" s="2">
        <v>44008</v>
      </c>
      <c r="D12" s="2">
        <v>58301</v>
      </c>
      <c r="E12">
        <v>106717</v>
      </c>
      <c r="F12" s="1">
        <f t="shared" si="0"/>
        <v>2.4249454644610071</v>
      </c>
      <c r="G12" s="52">
        <v>2.9</v>
      </c>
    </row>
    <row r="13" spans="2:7" x14ac:dyDescent="0.3">
      <c r="B13" t="s">
        <v>517</v>
      </c>
      <c r="C13" s="2">
        <v>453787</v>
      </c>
      <c r="D13" s="2">
        <v>490150</v>
      </c>
      <c r="E13">
        <v>1043433</v>
      </c>
      <c r="F13" s="1">
        <f t="shared" si="0"/>
        <v>2.2993893610879113</v>
      </c>
      <c r="G13" s="52">
        <v>2.44</v>
      </c>
    </row>
    <row r="14" spans="2:7" x14ac:dyDescent="0.3">
      <c r="B14" t="s">
        <v>1191</v>
      </c>
      <c r="C14" s="2">
        <v>171548</v>
      </c>
      <c r="D14" s="2">
        <v>193987</v>
      </c>
      <c r="E14">
        <v>425264</v>
      </c>
      <c r="F14" s="1">
        <f t="shared" si="0"/>
        <v>2.4789796441812206</v>
      </c>
      <c r="G14" s="52">
        <v>2.77</v>
      </c>
    </row>
    <row r="15" spans="2:7" x14ac:dyDescent="0.3">
      <c r="B15" t="s">
        <v>1322</v>
      </c>
      <c r="C15" s="2">
        <v>16966</v>
      </c>
      <c r="D15" s="2">
        <v>19232</v>
      </c>
      <c r="E15">
        <v>47669</v>
      </c>
      <c r="F15" s="1">
        <f t="shared" si="0"/>
        <v>2.8096781798891901</v>
      </c>
      <c r="G15" s="52">
        <v>2.86</v>
      </c>
    </row>
    <row r="16" spans="2:7" x14ac:dyDescent="0.3">
      <c r="B16" t="s">
        <v>1355</v>
      </c>
      <c r="C16" s="2">
        <v>114986</v>
      </c>
      <c r="D16" s="2">
        <v>130666</v>
      </c>
      <c r="E16">
        <v>236209</v>
      </c>
      <c r="F16" s="1">
        <f t="shared" si="0"/>
        <v>2.0542413859078494</v>
      </c>
      <c r="G16" s="52">
        <v>2.2599999999999998</v>
      </c>
    </row>
    <row r="17" spans="2:7" x14ac:dyDescent="0.3">
      <c r="B17" t="s">
        <v>1558</v>
      </c>
      <c r="C17" s="2">
        <v>83795</v>
      </c>
      <c r="D17" s="2">
        <v>98018</v>
      </c>
      <c r="E17">
        <v>203881</v>
      </c>
      <c r="F17" s="1">
        <f t="shared" si="0"/>
        <v>2.4330926666268868</v>
      </c>
      <c r="G17" s="52">
        <v>2.93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272"/>
  <sheetViews>
    <sheetView zoomScale="70" zoomScaleNormal="70" workbookViewId="0">
      <pane ySplit="1" topLeftCell="A230" activePane="bottomLeft" state="frozen"/>
      <selection pane="bottomLeft" activeCell="B246" sqref="B246"/>
    </sheetView>
  </sheetViews>
  <sheetFormatPr defaultRowHeight="14.4" x14ac:dyDescent="0.3"/>
  <cols>
    <col min="1" max="1" width="14.33203125" customWidth="1"/>
    <col min="2" max="2" width="38.33203125" customWidth="1"/>
    <col min="7" max="8" width="21.109375" bestFit="1" customWidth="1"/>
    <col min="9" max="9" width="20.33203125" bestFit="1" customWidth="1"/>
  </cols>
  <sheetData>
    <row r="1" spans="1:18" x14ac:dyDescent="0.3">
      <c r="A1" t="s">
        <v>1914</v>
      </c>
      <c r="B1" t="s">
        <v>185</v>
      </c>
      <c r="C1" s="3">
        <v>2026</v>
      </c>
      <c r="D1" s="3">
        <v>2031</v>
      </c>
      <c r="E1" s="3">
        <v>2036</v>
      </c>
      <c r="F1" s="3">
        <v>2046</v>
      </c>
      <c r="G1" s="3" t="s">
        <v>1960</v>
      </c>
      <c r="H1" s="3" t="s">
        <v>2039</v>
      </c>
      <c r="I1" s="3" t="s">
        <v>2040</v>
      </c>
    </row>
    <row r="2" spans="1:18" x14ac:dyDescent="0.3">
      <c r="A2" s="5">
        <v>1</v>
      </c>
      <c r="B2" t="s">
        <v>1959</v>
      </c>
      <c r="C2" s="68">
        <v>4614.0048728431602</v>
      </c>
      <c r="D2" s="67">
        <v>4464.2332572203877</v>
      </c>
      <c r="E2" s="67">
        <v>4242.2548288137223</v>
      </c>
      <c r="F2" s="67">
        <v>3832.2789349138734</v>
      </c>
      <c r="G2" s="66">
        <f>((D2-C2)/C2)</f>
        <v>-3.2460220513482664E-2</v>
      </c>
      <c r="H2" s="66">
        <f t="shared" ref="H2:I17" si="0">((E2-D2)/D2)</f>
        <v>-4.9723752236207792E-2</v>
      </c>
      <c r="I2" s="66">
        <f t="shared" si="0"/>
        <v>-9.6641034177216548E-2</v>
      </c>
      <c r="J2" s="108" t="s">
        <v>2081</v>
      </c>
      <c r="K2" s="109"/>
      <c r="L2" s="109"/>
      <c r="M2" s="109"/>
      <c r="N2" s="109"/>
      <c r="O2" s="109"/>
      <c r="P2" s="109"/>
      <c r="Q2" s="109"/>
      <c r="R2" s="110"/>
    </row>
    <row r="3" spans="1:18" x14ac:dyDescent="0.3">
      <c r="A3" s="5">
        <f>A2+1</f>
        <v>2</v>
      </c>
      <c r="B3" t="s">
        <v>136</v>
      </c>
      <c r="C3" s="68">
        <v>3497.1247025230969</v>
      </c>
      <c r="D3" s="67">
        <v>3382.9523611337954</v>
      </c>
      <c r="E3" s="67">
        <v>3214.7334233092274</v>
      </c>
      <c r="F3" s="67">
        <v>2904.0582104758014</v>
      </c>
      <c r="G3" s="66">
        <f t="shared" ref="G3:I66" si="1">((D3-C3)/C3)</f>
        <v>-3.2647489323708888E-2</v>
      </c>
      <c r="H3" s="66">
        <f t="shared" si="0"/>
        <v>-4.9725482320475085E-2</v>
      </c>
      <c r="I3" s="66">
        <f t="shared" si="0"/>
        <v>-9.6641049793055253E-2</v>
      </c>
      <c r="J3" s="111"/>
      <c r="K3" s="112"/>
      <c r="L3" s="112"/>
      <c r="M3" s="112"/>
      <c r="N3" s="112"/>
      <c r="O3" s="112"/>
      <c r="P3" s="112"/>
      <c r="Q3" s="112"/>
      <c r="R3" s="113"/>
    </row>
    <row r="4" spans="1:18" x14ac:dyDescent="0.3">
      <c r="A4" s="5">
        <f t="shared" ref="A4:A67" si="2">A3+1</f>
        <v>3</v>
      </c>
      <c r="B4" t="s">
        <v>134</v>
      </c>
      <c r="C4" s="68">
        <v>1728.8233659572338</v>
      </c>
      <c r="D4" s="67">
        <v>1672.3816235745664</v>
      </c>
      <c r="E4" s="67">
        <v>1589.2216407184219</v>
      </c>
      <c r="F4" s="67">
        <v>1435.6375930055519</v>
      </c>
      <c r="G4" s="66">
        <f t="shared" si="1"/>
        <v>-3.2647489323708957E-2</v>
      </c>
      <c r="H4" s="66">
        <f t="shared" si="0"/>
        <v>-4.9725482320475099E-2</v>
      </c>
      <c r="I4" s="66">
        <f t="shared" si="0"/>
        <v>-9.6641049793055239E-2</v>
      </c>
      <c r="J4" s="111"/>
      <c r="K4" s="112"/>
      <c r="L4" s="112"/>
      <c r="M4" s="112"/>
      <c r="N4" s="112"/>
      <c r="O4" s="112"/>
      <c r="P4" s="112"/>
      <c r="Q4" s="112"/>
      <c r="R4" s="113"/>
    </row>
    <row r="5" spans="1:18" x14ac:dyDescent="0.3">
      <c r="A5" s="5">
        <f t="shared" si="2"/>
        <v>4</v>
      </c>
      <c r="B5" s="60" t="s">
        <v>151</v>
      </c>
      <c r="C5" s="68">
        <v>58579.727058676493</v>
      </c>
      <c r="D5" s="67">
        <v>58176.162758071252</v>
      </c>
      <c r="E5" s="67">
        <v>56717.210107158629</v>
      </c>
      <c r="F5" s="67">
        <v>53826.625261604771</v>
      </c>
      <c r="G5" s="66">
        <f t="shared" si="1"/>
        <v>-6.8891461409680268E-3</v>
      </c>
      <c r="H5" s="66">
        <f t="shared" si="0"/>
        <v>-2.5078186352368356E-2</v>
      </c>
      <c r="I5" s="66">
        <f t="shared" si="0"/>
        <v>-5.0964863047609943E-2</v>
      </c>
      <c r="J5" s="111"/>
      <c r="K5" s="112"/>
      <c r="L5" s="112"/>
      <c r="M5" s="112"/>
      <c r="N5" s="112"/>
      <c r="O5" s="112"/>
      <c r="P5" s="112"/>
      <c r="Q5" s="112"/>
      <c r="R5" s="113"/>
    </row>
    <row r="6" spans="1:18" x14ac:dyDescent="0.3">
      <c r="A6" s="5">
        <f t="shared" si="2"/>
        <v>5</v>
      </c>
      <c r="B6" t="s">
        <v>35</v>
      </c>
      <c r="C6" s="68">
        <v>4742.0225872689934</v>
      </c>
      <c r="D6" s="68">
        <v>4709.3189832188627</v>
      </c>
      <c r="E6" s="68">
        <v>4591.2136408695033</v>
      </c>
      <c r="F6" s="68">
        <v>4357.2695425901011</v>
      </c>
      <c r="G6" s="66">
        <f t="shared" si="1"/>
        <v>-6.8965517241378711E-3</v>
      </c>
      <c r="H6" s="66">
        <f t="shared" si="0"/>
        <v>-2.5079070407040764E-2</v>
      </c>
      <c r="I6" s="66">
        <f t="shared" si="0"/>
        <v>-5.0954740201350518E-2</v>
      </c>
      <c r="J6" s="111"/>
      <c r="K6" s="112"/>
      <c r="L6" s="112"/>
      <c r="M6" s="112"/>
      <c r="N6" s="112"/>
      <c r="O6" s="112"/>
      <c r="P6" s="112"/>
      <c r="Q6" s="112"/>
      <c r="R6" s="113"/>
    </row>
    <row r="7" spans="1:18" x14ac:dyDescent="0.3">
      <c r="A7" s="5">
        <f t="shared" si="2"/>
        <v>6</v>
      </c>
      <c r="B7" t="s">
        <v>45</v>
      </c>
      <c r="C7" s="68">
        <v>608.69609856262832</v>
      </c>
      <c r="D7" s="68">
        <v>604.49819443461024</v>
      </c>
      <c r="E7" s="68">
        <v>589.33794165545567</v>
      </c>
      <c r="F7" s="68">
        <v>559.30837994760316</v>
      </c>
      <c r="G7" s="66">
        <f t="shared" si="1"/>
        <v>-6.8965517241378563E-3</v>
      </c>
      <c r="H7" s="66">
        <f t="shared" si="0"/>
        <v>-2.5079070407040712E-2</v>
      </c>
      <c r="I7" s="66">
        <f t="shared" si="0"/>
        <v>-5.0954740201350678E-2</v>
      </c>
      <c r="J7" s="111"/>
      <c r="K7" s="112"/>
      <c r="L7" s="112"/>
      <c r="M7" s="112"/>
      <c r="N7" s="112"/>
      <c r="O7" s="112"/>
      <c r="P7" s="112"/>
      <c r="Q7" s="112"/>
      <c r="R7" s="113"/>
    </row>
    <row r="8" spans="1:18" x14ac:dyDescent="0.3">
      <c r="A8" s="5">
        <f t="shared" si="2"/>
        <v>7</v>
      </c>
      <c r="B8" t="s">
        <v>55</v>
      </c>
      <c r="C8" s="68">
        <v>3671.8788501026697</v>
      </c>
      <c r="D8" s="68">
        <v>3646.5555476881686</v>
      </c>
      <c r="E8" s="68">
        <v>3555.103324364512</v>
      </c>
      <c r="F8" s="68">
        <v>3373.9539580825608</v>
      </c>
      <c r="G8" s="66">
        <f t="shared" si="1"/>
        <v>-6.8965517241379084E-3</v>
      </c>
      <c r="H8" s="66">
        <f t="shared" si="0"/>
        <v>-2.5079070407040757E-2</v>
      </c>
      <c r="I8" s="66">
        <f t="shared" si="0"/>
        <v>-5.0954740201350497E-2</v>
      </c>
      <c r="J8" s="114"/>
      <c r="K8" s="115"/>
      <c r="L8" s="115"/>
      <c r="M8" s="115"/>
      <c r="N8" s="115"/>
      <c r="O8" s="115"/>
      <c r="P8" s="115"/>
      <c r="Q8" s="115"/>
      <c r="R8" s="116"/>
    </row>
    <row r="9" spans="1:18" ht="15" customHeight="1" x14ac:dyDescent="0.3">
      <c r="A9" s="5">
        <f t="shared" si="2"/>
        <v>8</v>
      </c>
      <c r="B9" t="s">
        <v>61</v>
      </c>
      <c r="C9" s="68">
        <v>915.63655030800817</v>
      </c>
      <c r="D9" s="68">
        <v>909.32181547829782</v>
      </c>
      <c r="E9" s="68">
        <v>886.51686964525948</v>
      </c>
      <c r="F9" s="68">
        <v>841.3446328683707</v>
      </c>
      <c r="G9" s="66">
        <f t="shared" si="1"/>
        <v>-6.8965517241378711E-3</v>
      </c>
      <c r="H9" s="66">
        <f t="shared" si="0"/>
        <v>-2.5079070407040747E-2</v>
      </c>
      <c r="I9" s="66">
        <f t="shared" si="0"/>
        <v>-5.0954740201350587E-2</v>
      </c>
      <c r="L9" s="117" t="s">
        <v>2082</v>
      </c>
      <c r="M9" s="118"/>
      <c r="N9" s="118"/>
      <c r="O9" s="118"/>
      <c r="P9" s="119"/>
    </row>
    <row r="10" spans="1:18" x14ac:dyDescent="0.3">
      <c r="A10" s="5">
        <f t="shared" si="2"/>
        <v>9</v>
      </c>
      <c r="B10" t="s">
        <v>71</v>
      </c>
      <c r="C10" s="68">
        <v>918.74743326488704</v>
      </c>
      <c r="D10" s="68">
        <v>912.41124406995675</v>
      </c>
      <c r="E10" s="68">
        <v>889.52881823975076</v>
      </c>
      <c r="F10" s="68">
        <v>844.20310840472985</v>
      </c>
      <c r="G10" s="66">
        <f t="shared" si="1"/>
        <v>-6.896551724137963E-3</v>
      </c>
      <c r="H10" s="66">
        <f t="shared" si="0"/>
        <v>-2.5079070407040643E-2</v>
      </c>
      <c r="I10" s="66">
        <f t="shared" si="0"/>
        <v>-5.0954740201350594E-2</v>
      </c>
      <c r="L10" s="120"/>
      <c r="M10" s="121"/>
      <c r="N10" s="121"/>
      <c r="O10" s="121"/>
      <c r="P10" s="122"/>
    </row>
    <row r="11" spans="1:18" x14ac:dyDescent="0.3">
      <c r="A11" s="5">
        <f t="shared" si="2"/>
        <v>10</v>
      </c>
      <c r="B11" t="s">
        <v>85</v>
      </c>
      <c r="C11" s="68">
        <v>1476.6324435318274</v>
      </c>
      <c r="D11" s="68">
        <v>1466.4487715074699</v>
      </c>
      <c r="E11" s="68">
        <v>1429.6715995185159</v>
      </c>
      <c r="F11" s="68">
        <v>1356.8230545918004</v>
      </c>
      <c r="G11" s="66">
        <f t="shared" si="1"/>
        <v>-6.8965517241379917E-3</v>
      </c>
      <c r="H11" s="66">
        <f t="shared" si="0"/>
        <v>-2.5079070407040594E-2</v>
      </c>
      <c r="I11" s="66">
        <f t="shared" si="0"/>
        <v>-5.0954740201350698E-2</v>
      </c>
      <c r="L11" s="120"/>
      <c r="M11" s="121"/>
      <c r="N11" s="121"/>
      <c r="O11" s="121"/>
      <c r="P11" s="122"/>
    </row>
    <row r="12" spans="1:18" x14ac:dyDescent="0.3">
      <c r="A12" s="5">
        <f t="shared" si="2"/>
        <v>11</v>
      </c>
      <c r="B12" t="s">
        <v>87</v>
      </c>
      <c r="C12" s="68">
        <v>1288.9425051334701</v>
      </c>
      <c r="D12" s="68">
        <v>1280.0532464773773</v>
      </c>
      <c r="E12" s="68">
        <v>1247.95070098421</v>
      </c>
      <c r="F12" s="68">
        <v>1184.3616972314665</v>
      </c>
      <c r="G12" s="66">
        <f t="shared" si="1"/>
        <v>-6.8965517241378607E-3</v>
      </c>
      <c r="H12" s="66">
        <f t="shared" si="0"/>
        <v>-2.5079070407040823E-2</v>
      </c>
      <c r="I12" s="66">
        <f t="shared" si="0"/>
        <v>-5.0954740201350421E-2</v>
      </c>
      <c r="L12" s="120"/>
      <c r="M12" s="121"/>
      <c r="N12" s="121"/>
      <c r="O12" s="121"/>
      <c r="P12" s="122"/>
    </row>
    <row r="13" spans="1:18" ht="15" customHeight="1" x14ac:dyDescent="0.3">
      <c r="A13" s="5">
        <f t="shared" si="2"/>
        <v>12</v>
      </c>
      <c r="B13" t="s">
        <v>2047</v>
      </c>
      <c r="C13" s="68">
        <v>523.66529774127309</v>
      </c>
      <c r="D13" s="68">
        <v>520.05381292926427</v>
      </c>
      <c r="E13" s="68">
        <v>507.01134673936133</v>
      </c>
      <c r="F13" s="68">
        <v>481.17671528712026</v>
      </c>
      <c r="G13" s="66">
        <f t="shared" si="1"/>
        <v>-6.8965517241380177E-3</v>
      </c>
      <c r="H13" s="66">
        <f t="shared" si="0"/>
        <v>-2.5079070407040598E-2</v>
      </c>
      <c r="I13" s="66">
        <f t="shared" si="0"/>
        <v>-5.095474020135065E-2</v>
      </c>
      <c r="L13" s="120"/>
      <c r="M13" s="121"/>
      <c r="N13" s="121"/>
      <c r="O13" s="121"/>
      <c r="P13" s="122"/>
    </row>
    <row r="14" spans="1:18" x14ac:dyDescent="0.3">
      <c r="A14" s="5">
        <f t="shared" si="2"/>
        <v>13</v>
      </c>
      <c r="B14" t="s">
        <v>120</v>
      </c>
      <c r="C14" s="68">
        <v>572.40246406570839</v>
      </c>
      <c r="D14" s="68">
        <v>568.45486086525523</v>
      </c>
      <c r="E14" s="68">
        <v>554.19854138639096</v>
      </c>
      <c r="F14" s="68">
        <v>525.95949869008007</v>
      </c>
      <c r="G14" s="66">
        <f t="shared" si="1"/>
        <v>-6.8965517241379266E-3</v>
      </c>
      <c r="H14" s="66">
        <f t="shared" si="0"/>
        <v>-2.5079070407040716E-2</v>
      </c>
      <c r="I14" s="66">
        <f t="shared" si="0"/>
        <v>-5.09547402013504E-2</v>
      </c>
      <c r="L14" s="123"/>
      <c r="M14" s="124"/>
      <c r="N14" s="124"/>
      <c r="O14" s="124"/>
      <c r="P14" s="125"/>
    </row>
    <row r="15" spans="1:18" x14ac:dyDescent="0.3">
      <c r="A15" s="5">
        <f t="shared" si="2"/>
        <v>14</v>
      </c>
      <c r="B15" t="s">
        <v>121</v>
      </c>
      <c r="C15" s="68">
        <v>663.65503080082135</v>
      </c>
      <c r="D15" s="68">
        <v>659.07809955391917</v>
      </c>
      <c r="E15" s="68">
        <v>642.54903349146787</v>
      </c>
      <c r="F15" s="68">
        <v>609.80811442328115</v>
      </c>
      <c r="G15" s="66">
        <f t="shared" si="1"/>
        <v>-6.896551724137872E-3</v>
      </c>
      <c r="H15" s="66">
        <f t="shared" si="0"/>
        <v>-2.5079070407040681E-2</v>
      </c>
      <c r="I15" s="66">
        <f t="shared" si="0"/>
        <v>-5.0954740201350664E-2</v>
      </c>
    </row>
    <row r="16" spans="1:18" x14ac:dyDescent="0.3">
      <c r="A16" s="5">
        <f t="shared" si="2"/>
        <v>15</v>
      </c>
      <c r="B16" t="s">
        <v>137</v>
      </c>
      <c r="C16" s="68">
        <v>1435.1540041067763</v>
      </c>
      <c r="D16" s="68">
        <v>1425.2563902853501</v>
      </c>
      <c r="E16" s="68">
        <v>1389.5122849252991</v>
      </c>
      <c r="F16" s="68">
        <v>1318.7100474403455</v>
      </c>
      <c r="G16" s="66">
        <f t="shared" si="1"/>
        <v>-6.8965517241380047E-3</v>
      </c>
      <c r="H16" s="66">
        <f t="shared" si="0"/>
        <v>-2.5079070407040705E-2</v>
      </c>
      <c r="I16" s="66">
        <f t="shared" si="0"/>
        <v>-5.0954740201350546E-2</v>
      </c>
    </row>
    <row r="17" spans="1:9" x14ac:dyDescent="0.3">
      <c r="A17" s="5">
        <f t="shared" si="2"/>
        <v>16</v>
      </c>
      <c r="B17" t="s">
        <v>125</v>
      </c>
      <c r="C17" s="68">
        <v>596.25256673511296</v>
      </c>
      <c r="D17" s="68">
        <v>592.14048006797418</v>
      </c>
      <c r="E17" s="68">
        <v>577.29014727749063</v>
      </c>
      <c r="F17" s="68">
        <v>547.87447780216667</v>
      </c>
      <c r="G17" s="66">
        <f t="shared" si="1"/>
        <v>-6.8965517241380532E-3</v>
      </c>
      <c r="H17" s="66">
        <f t="shared" si="0"/>
        <v>-2.5079070407040605E-2</v>
      </c>
      <c r="I17" s="66">
        <f t="shared" si="0"/>
        <v>-5.0954740201350608E-2</v>
      </c>
    </row>
    <row r="18" spans="1:9" x14ac:dyDescent="0.3">
      <c r="A18" s="5">
        <f t="shared" si="2"/>
        <v>17</v>
      </c>
      <c r="B18" t="s">
        <v>126</v>
      </c>
      <c r="C18" s="68">
        <v>584.84599589322386</v>
      </c>
      <c r="D18" s="68">
        <v>580.81257523189129</v>
      </c>
      <c r="E18" s="68">
        <v>566.2463357643561</v>
      </c>
      <c r="F18" s="68">
        <v>537.39340083551656</v>
      </c>
      <c r="G18" s="66">
        <f t="shared" si="1"/>
        <v>-6.8965517241379179E-3</v>
      </c>
      <c r="H18" s="66">
        <f t="shared" si="1"/>
        <v>-2.5079070407040629E-2</v>
      </c>
      <c r="I18" s="66">
        <f t="shared" si="1"/>
        <v>-5.0954740201350671E-2</v>
      </c>
    </row>
    <row r="19" spans="1:9" x14ac:dyDescent="0.3">
      <c r="A19" s="5">
        <f t="shared" si="2"/>
        <v>18</v>
      </c>
      <c r="B19" t="s">
        <v>143</v>
      </c>
      <c r="C19" s="68">
        <v>525.73921971252571</v>
      </c>
      <c r="D19" s="68">
        <v>522.11343199037037</v>
      </c>
      <c r="E19" s="68">
        <v>509.01931246902222</v>
      </c>
      <c r="F19" s="68">
        <v>483.08236564469308</v>
      </c>
      <c r="G19" s="66">
        <f t="shared" si="1"/>
        <v>-6.8965517241379075E-3</v>
      </c>
      <c r="H19" s="66">
        <f t="shared" si="1"/>
        <v>-2.5079070407040688E-2</v>
      </c>
      <c r="I19" s="66">
        <f t="shared" si="1"/>
        <v>-5.0954740201350622E-2</v>
      </c>
    </row>
    <row r="20" spans="1:9" x14ac:dyDescent="0.3">
      <c r="A20" s="5">
        <f t="shared" si="2"/>
        <v>19</v>
      </c>
      <c r="B20" t="s">
        <v>146</v>
      </c>
      <c r="C20" s="68">
        <v>1460.041067761807</v>
      </c>
      <c r="D20" s="68">
        <v>1449.9718190186222</v>
      </c>
      <c r="E20" s="68">
        <v>1413.6078736812292</v>
      </c>
      <c r="F20" s="68">
        <v>1341.5778517312187</v>
      </c>
      <c r="G20" s="66">
        <f t="shared" si="1"/>
        <v>-6.8965517241378407E-3</v>
      </c>
      <c r="H20" s="66">
        <f t="shared" si="1"/>
        <v>-2.5079070407040792E-2</v>
      </c>
      <c r="I20" s="66">
        <f t="shared" si="1"/>
        <v>-5.0954740201350442E-2</v>
      </c>
    </row>
    <row r="21" spans="1:9" x14ac:dyDescent="0.3">
      <c r="A21" s="5">
        <f t="shared" si="2"/>
        <v>20</v>
      </c>
      <c r="B21" t="s">
        <v>179</v>
      </c>
      <c r="C21" s="68">
        <v>2592.4024640657085</v>
      </c>
      <c r="D21" s="68">
        <v>2574.5238263824967</v>
      </c>
      <c r="E21" s="68">
        <v>2509.9571620760462</v>
      </c>
      <c r="F21" s="68">
        <v>2382.062946965942</v>
      </c>
      <c r="G21" s="66">
        <f t="shared" si="1"/>
        <v>-6.896551724137924E-3</v>
      </c>
      <c r="H21" s="66">
        <f t="shared" si="1"/>
        <v>-2.5079070407040733E-2</v>
      </c>
      <c r="I21" s="66">
        <f t="shared" si="1"/>
        <v>-5.0954740201350587E-2</v>
      </c>
    </row>
    <row r="22" spans="1:9" x14ac:dyDescent="0.3">
      <c r="A22" s="5">
        <f t="shared" si="2"/>
        <v>21</v>
      </c>
      <c r="B22" t="s">
        <v>20</v>
      </c>
      <c r="C22" s="67">
        <v>5450.6747711523321</v>
      </c>
      <c r="D22" s="67">
        <v>5456.0632815145254</v>
      </c>
      <c r="E22" s="67">
        <v>5436.8762196104408</v>
      </c>
      <c r="F22" s="67">
        <v>5401.1480059465175</v>
      </c>
      <c r="G22" s="66">
        <f t="shared" si="1"/>
        <v>9.8859509848431325E-4</v>
      </c>
      <c r="H22" s="66">
        <f t="shared" si="1"/>
        <v>-3.5166494437649928E-3</v>
      </c>
      <c r="I22" s="66">
        <f t="shared" si="1"/>
        <v>-6.5714598274380512E-3</v>
      </c>
    </row>
    <row r="23" spans="1:9" x14ac:dyDescent="0.3">
      <c r="A23" s="5">
        <f t="shared" si="2"/>
        <v>22</v>
      </c>
      <c r="B23" t="s">
        <v>21</v>
      </c>
      <c r="C23" s="67">
        <v>4984.0807406146969</v>
      </c>
      <c r="D23" s="67">
        <v>4839.1182267462909</v>
      </c>
      <c r="E23" s="67">
        <v>4672.4753183189532</v>
      </c>
      <c r="F23" s="67">
        <v>4343.700065220849</v>
      </c>
      <c r="G23" s="66">
        <f t="shared" si="1"/>
        <v>-2.9085105441234771E-2</v>
      </c>
      <c r="H23" s="66">
        <f t="shared" si="1"/>
        <v>-3.4436626802438031E-2</v>
      </c>
      <c r="I23" s="66">
        <f t="shared" si="1"/>
        <v>-7.0364256780363232E-2</v>
      </c>
    </row>
    <row r="24" spans="1:9" x14ac:dyDescent="0.3">
      <c r="A24" s="5">
        <f t="shared" si="2"/>
        <v>23</v>
      </c>
      <c r="B24" t="s">
        <v>49</v>
      </c>
      <c r="C24" s="67">
        <v>15906.945122636864</v>
      </c>
      <c r="D24" s="67">
        <v>15936.665269410918</v>
      </c>
      <c r="E24" s="67">
        <v>15894.59154409931</v>
      </c>
      <c r="F24" s="67">
        <v>15817.970527393971</v>
      </c>
      <c r="G24" s="66">
        <f t="shared" si="1"/>
        <v>1.8683755142752123E-3</v>
      </c>
      <c r="H24" s="66">
        <f t="shared" si="1"/>
        <v>-2.6400582932719677E-3</v>
      </c>
      <c r="I24" s="66">
        <f t="shared" si="1"/>
        <v>-4.8205716071882494E-3</v>
      </c>
    </row>
    <row r="25" spans="1:9" x14ac:dyDescent="0.3">
      <c r="A25" s="5">
        <f t="shared" si="2"/>
        <v>24</v>
      </c>
      <c r="B25" t="s">
        <v>72</v>
      </c>
      <c r="C25" s="67">
        <v>1630.6955521139253</v>
      </c>
      <c r="D25" s="67">
        <v>1614.4887470529534</v>
      </c>
      <c r="E25" s="67">
        <v>1591.0236764571684</v>
      </c>
      <c r="F25" s="67">
        <v>1545.1337167499096</v>
      </c>
      <c r="G25" s="66">
        <f t="shared" si="1"/>
        <v>-9.9385842071884299E-3</v>
      </c>
      <c r="H25" s="66">
        <f t="shared" si="1"/>
        <v>-1.4534056455096067E-2</v>
      </c>
      <c r="I25" s="66">
        <f t="shared" si="1"/>
        <v>-2.8843040104497314E-2</v>
      </c>
    </row>
    <row r="26" spans="1:9" x14ac:dyDescent="0.3">
      <c r="A26" s="5">
        <f t="shared" si="2"/>
        <v>25</v>
      </c>
      <c r="B26" t="s">
        <v>129</v>
      </c>
      <c r="C26" s="67">
        <v>46745.916929965577</v>
      </c>
      <c r="D26" s="67">
        <v>47344.136170400037</v>
      </c>
      <c r="E26" s="67">
        <v>47728.676451106294</v>
      </c>
      <c r="F26" s="67">
        <v>48512.747601896255</v>
      </c>
      <c r="G26" s="66">
        <f t="shared" si="1"/>
        <v>1.2797251176625942E-2</v>
      </c>
      <c r="H26" s="66">
        <f t="shared" si="1"/>
        <v>8.1222367078834651E-3</v>
      </c>
      <c r="I26" s="66">
        <f t="shared" si="1"/>
        <v>1.6427674284937931E-2</v>
      </c>
    </row>
    <row r="27" spans="1:9" x14ac:dyDescent="0.3">
      <c r="A27" s="5">
        <f t="shared" si="2"/>
        <v>26</v>
      </c>
      <c r="B27" t="s">
        <v>145</v>
      </c>
      <c r="C27" s="67">
        <v>1468.3330253820773</v>
      </c>
      <c r="D27" s="67">
        <v>1565.4387678534765</v>
      </c>
      <c r="E27" s="67">
        <v>1655.4191411602794</v>
      </c>
      <c r="F27" s="67">
        <v>1834.7581614069468</v>
      </c>
      <c r="G27" s="66">
        <f t="shared" si="1"/>
        <v>6.6133323158165169E-2</v>
      </c>
      <c r="H27" s="66">
        <f t="shared" si="1"/>
        <v>5.747933113358604E-2</v>
      </c>
      <c r="I27" s="66">
        <f t="shared" si="1"/>
        <v>0.10833450924155018</v>
      </c>
    </row>
    <row r="28" spans="1:9" x14ac:dyDescent="0.3">
      <c r="A28" s="5">
        <f t="shared" si="2"/>
        <v>27</v>
      </c>
      <c r="B28" t="s">
        <v>175</v>
      </c>
      <c r="C28" s="67">
        <v>3259.2245858350138</v>
      </c>
      <c r="D28" s="67">
        <v>3229.1648920599655</v>
      </c>
      <c r="E28" s="67">
        <v>3184.5859951806988</v>
      </c>
      <c r="F28" s="67">
        <v>3097.4746427139821</v>
      </c>
      <c r="G28" s="66">
        <f t="shared" si="1"/>
        <v>-9.2229587079366744E-3</v>
      </c>
      <c r="H28" s="66">
        <f t="shared" si="1"/>
        <v>-1.3805085329919068E-2</v>
      </c>
      <c r="I28" s="66">
        <f t="shared" si="1"/>
        <v>-2.7354058768877369E-2</v>
      </c>
    </row>
    <row r="29" spans="1:9" x14ac:dyDescent="0.3">
      <c r="A29" s="5">
        <f t="shared" si="2"/>
        <v>28</v>
      </c>
      <c r="B29" s="60" t="s">
        <v>152</v>
      </c>
      <c r="C29" s="67">
        <v>49399.716176627597</v>
      </c>
      <c r="D29" s="67">
        <v>49895.692747223773</v>
      </c>
      <c r="E29" s="67">
        <v>50166.578823250471</v>
      </c>
      <c r="F29" s="67">
        <v>50726.092809163012</v>
      </c>
      <c r="G29" s="66">
        <f t="shared" si="1"/>
        <v>1.0040069234868132E-2</v>
      </c>
      <c r="H29" s="66">
        <f t="shared" si="1"/>
        <v>5.4290473007165586E-3</v>
      </c>
      <c r="I29" s="66">
        <f t="shared" si="1"/>
        <v>1.1153122238689032E-2</v>
      </c>
    </row>
    <row r="30" spans="1:9" x14ac:dyDescent="0.3">
      <c r="A30" s="5">
        <f t="shared" si="2"/>
        <v>29</v>
      </c>
      <c r="B30" t="s">
        <v>93</v>
      </c>
      <c r="C30" s="67">
        <v>1833.3807338973065</v>
      </c>
      <c r="D30" s="67">
        <v>1851.7880033995089</v>
      </c>
      <c r="E30" s="67">
        <v>1861.8414480608642</v>
      </c>
      <c r="F30" s="67">
        <v>1882.606793320145</v>
      </c>
      <c r="G30" s="66">
        <f t="shared" si="1"/>
        <v>1.0040069234868143E-2</v>
      </c>
      <c r="H30" s="66">
        <f t="shared" si="1"/>
        <v>5.4290473007165231E-3</v>
      </c>
      <c r="I30" s="66">
        <f t="shared" si="1"/>
        <v>1.1153122238689143E-2</v>
      </c>
    </row>
    <row r="31" spans="1:9" x14ac:dyDescent="0.3">
      <c r="A31" s="5">
        <f t="shared" si="2"/>
        <v>30</v>
      </c>
      <c r="B31" t="s">
        <v>95</v>
      </c>
      <c r="C31" s="67">
        <v>597.86430557130905</v>
      </c>
      <c r="D31" s="67">
        <v>603.86690459230124</v>
      </c>
      <c r="E31" s="67">
        <v>607.14532658067014</v>
      </c>
      <c r="F31" s="67">
        <v>613.91689262467321</v>
      </c>
      <c r="G31" s="66">
        <f t="shared" si="1"/>
        <v>1.0040069234867954E-2</v>
      </c>
      <c r="H31" s="66">
        <f t="shared" si="1"/>
        <v>5.4290473007165716E-3</v>
      </c>
      <c r="I31" s="66">
        <f t="shared" si="1"/>
        <v>1.1153122238689162E-2</v>
      </c>
    </row>
    <row r="32" spans="1:9" x14ac:dyDescent="0.3">
      <c r="A32" s="5">
        <f t="shared" si="2"/>
        <v>31</v>
      </c>
      <c r="B32" t="s">
        <v>101</v>
      </c>
      <c r="C32" s="67">
        <v>862.76740418696772</v>
      </c>
      <c r="D32" s="67">
        <v>871.42964865859244</v>
      </c>
      <c r="E32" s="67">
        <v>876.16068144040662</v>
      </c>
      <c r="F32" s="67">
        <v>885.93260862124464</v>
      </c>
      <c r="G32" s="66">
        <f t="shared" si="1"/>
        <v>1.0040069234868252E-2</v>
      </c>
      <c r="H32" s="66">
        <f t="shared" si="1"/>
        <v>5.4290473007164077E-3</v>
      </c>
      <c r="I32" s="66">
        <f t="shared" si="1"/>
        <v>1.1153122238689129E-2</v>
      </c>
    </row>
    <row r="33" spans="1:9" x14ac:dyDescent="0.3">
      <c r="A33" s="5">
        <f t="shared" si="2"/>
        <v>32</v>
      </c>
      <c r="B33" t="s">
        <v>115</v>
      </c>
      <c r="C33" s="67">
        <v>1478.4315227087361</v>
      </c>
      <c r="D33" s="67">
        <v>1493.2750775557436</v>
      </c>
      <c r="E33" s="67">
        <v>1501.3821385847746</v>
      </c>
      <c r="F33" s="67">
        <v>1518.1272371033951</v>
      </c>
      <c r="G33" s="66">
        <f t="shared" si="1"/>
        <v>1.0040069234868285E-2</v>
      </c>
      <c r="H33" s="66">
        <f t="shared" si="1"/>
        <v>5.4290473007163461E-3</v>
      </c>
      <c r="I33" s="66">
        <f t="shared" si="1"/>
        <v>1.1153122238689186E-2</v>
      </c>
    </row>
    <row r="34" spans="1:9" x14ac:dyDescent="0.3">
      <c r="A34" s="5">
        <f t="shared" si="2"/>
        <v>33</v>
      </c>
      <c r="B34" t="s">
        <v>135</v>
      </c>
      <c r="C34" s="67">
        <v>1716.1113779883985</v>
      </c>
      <c r="D34" s="67">
        <v>1733.341255038147</v>
      </c>
      <c r="E34" s="67">
        <v>1742.7516467000323</v>
      </c>
      <c r="F34" s="67">
        <v>1762.1887688473546</v>
      </c>
      <c r="G34" s="66">
        <f t="shared" si="1"/>
        <v>1.004006923486811E-2</v>
      </c>
      <c r="H34" s="66">
        <f t="shared" si="1"/>
        <v>5.429047300716465E-3</v>
      </c>
      <c r="I34" s="66">
        <f t="shared" si="1"/>
        <v>1.1153122238689151E-2</v>
      </c>
    </row>
    <row r="35" spans="1:9" x14ac:dyDescent="0.3">
      <c r="A35" s="5">
        <f t="shared" si="2"/>
        <v>34</v>
      </c>
      <c r="B35" t="s">
        <v>130</v>
      </c>
      <c r="C35" s="67">
        <v>15106.805955836857</v>
      </c>
      <c r="D35" s="67">
        <v>15258.479333551177</v>
      </c>
      <c r="E35" s="67">
        <v>15341.318339590032</v>
      </c>
      <c r="F35" s="67">
        <v>15512.421938334122</v>
      </c>
      <c r="G35" s="66">
        <f t="shared" si="1"/>
        <v>1.0040069234868108E-2</v>
      </c>
      <c r="H35" s="66">
        <f t="shared" si="1"/>
        <v>5.4290473007165699E-3</v>
      </c>
      <c r="I35" s="66">
        <f t="shared" si="1"/>
        <v>1.1153122238689068E-2</v>
      </c>
    </row>
    <row r="36" spans="1:9" x14ac:dyDescent="0.3">
      <c r="A36" s="5">
        <f t="shared" si="2"/>
        <v>35</v>
      </c>
      <c r="B36" t="s">
        <v>2048</v>
      </c>
      <c r="C36" s="67">
        <v>827.16777828604904</v>
      </c>
      <c r="D36" s="67">
        <v>835.47260004889313</v>
      </c>
      <c r="E36" s="67">
        <v>840.00842031301113</v>
      </c>
      <c r="F36" s="67">
        <v>849.37713690629039</v>
      </c>
      <c r="G36" s="66">
        <f t="shared" si="1"/>
        <v>1.0040069234868254E-2</v>
      </c>
      <c r="H36" s="66">
        <f t="shared" si="1"/>
        <v>5.4290473007164546E-3</v>
      </c>
      <c r="I36" s="66">
        <f t="shared" si="1"/>
        <v>1.1153122238689236E-2</v>
      </c>
    </row>
    <row r="37" spans="1:9" x14ac:dyDescent="0.3">
      <c r="A37" s="5">
        <f t="shared" si="2"/>
        <v>36</v>
      </c>
      <c r="B37" t="s">
        <v>171</v>
      </c>
      <c r="C37" s="67">
        <v>3388.2467475109561</v>
      </c>
      <c r="D37" s="67">
        <v>3422.264979440783</v>
      </c>
      <c r="E37" s="67">
        <v>3440.8446178897525</v>
      </c>
      <c r="F37" s="67">
        <v>3479.2207785174123</v>
      </c>
      <c r="G37" s="66">
        <f t="shared" si="1"/>
        <v>1.0040069234868181E-2</v>
      </c>
      <c r="H37" s="66">
        <f t="shared" si="1"/>
        <v>5.4290473007164702E-3</v>
      </c>
      <c r="I37" s="66">
        <f t="shared" si="1"/>
        <v>1.115312223868908E-2</v>
      </c>
    </row>
    <row r="38" spans="1:9" x14ac:dyDescent="0.3">
      <c r="A38" s="5">
        <f t="shared" si="2"/>
        <v>37</v>
      </c>
      <c r="B38" t="s">
        <v>53</v>
      </c>
      <c r="C38" s="67">
        <v>81316.440095685321</v>
      </c>
      <c r="D38" s="67">
        <v>83390.964219128582</v>
      </c>
      <c r="E38" s="67">
        <v>85240.165977825571</v>
      </c>
      <c r="F38" s="67">
        <v>87136.084980949221</v>
      </c>
      <c r="G38" s="66">
        <f t="shared" si="1"/>
        <v>2.5511743025176239E-2</v>
      </c>
      <c r="H38" s="66">
        <f t="shared" si="1"/>
        <v>2.2175085466547593E-2</v>
      </c>
      <c r="I38" s="66">
        <f t="shared" si="1"/>
        <v>2.2242084836118878E-2</v>
      </c>
    </row>
    <row r="39" spans="1:9" x14ac:dyDescent="0.3">
      <c r="A39" s="5">
        <f t="shared" si="2"/>
        <v>38</v>
      </c>
      <c r="B39" t="s">
        <v>59</v>
      </c>
      <c r="C39" s="67">
        <v>1319.1593511952585</v>
      </c>
      <c r="D39" s="67">
        <v>1274.0643708620696</v>
      </c>
      <c r="E39" s="67">
        <v>1230.6775122869492</v>
      </c>
      <c r="F39" s="67">
        <v>1133.3600024721186</v>
      </c>
      <c r="G39" s="66">
        <f t="shared" si="1"/>
        <v>-3.4184634549517798E-2</v>
      </c>
      <c r="H39" s="66">
        <f t="shared" si="1"/>
        <v>-3.4053898348765203E-2</v>
      </c>
      <c r="I39" s="66">
        <f t="shared" si="1"/>
        <v>-7.9076369595790341E-2</v>
      </c>
    </row>
    <row r="40" spans="1:9" x14ac:dyDescent="0.3">
      <c r="A40" s="5">
        <f t="shared" si="2"/>
        <v>39</v>
      </c>
      <c r="B40" t="s">
        <v>105</v>
      </c>
      <c r="C40" s="67">
        <v>7657.511052897039</v>
      </c>
      <c r="D40" s="67">
        <v>7699.4844608110434</v>
      </c>
      <c r="E40" s="67">
        <v>7730.6860039911944</v>
      </c>
      <c r="F40" s="67">
        <v>7659.767572790116</v>
      </c>
      <c r="G40" s="66">
        <f t="shared" si="1"/>
        <v>5.4813382082060111E-3</v>
      </c>
      <c r="H40" s="66">
        <f t="shared" si="1"/>
        <v>4.0524197871897949E-3</v>
      </c>
      <c r="I40" s="66">
        <f t="shared" si="1"/>
        <v>-9.1736271741556553E-3</v>
      </c>
    </row>
    <row r="41" spans="1:9" x14ac:dyDescent="0.3">
      <c r="A41" s="5">
        <f t="shared" si="2"/>
        <v>40</v>
      </c>
      <c r="B41" t="s">
        <v>1961</v>
      </c>
      <c r="C41" s="67">
        <v>2561.9494398608722</v>
      </c>
      <c r="D41" s="67">
        <v>2517.5398731282398</v>
      </c>
      <c r="E41" s="67">
        <v>2473.5074669129799</v>
      </c>
      <c r="F41" s="67">
        <v>2354.7158452857484</v>
      </c>
      <c r="G41" s="66">
        <f t="shared" si="1"/>
        <v>-1.733428694636692E-2</v>
      </c>
      <c r="H41" s="66">
        <f t="shared" si="1"/>
        <v>-1.7490251767312118E-2</v>
      </c>
      <c r="I41" s="66">
        <f t="shared" si="1"/>
        <v>-4.8025576318751699E-2</v>
      </c>
    </row>
    <row r="42" spans="1:9" x14ac:dyDescent="0.3">
      <c r="A42" s="5">
        <f t="shared" si="2"/>
        <v>41</v>
      </c>
      <c r="B42" t="s">
        <v>150</v>
      </c>
      <c r="C42" s="67">
        <v>611.71350474584642</v>
      </c>
      <c r="D42" s="67">
        <v>612.54413704981141</v>
      </c>
      <c r="E42" s="67">
        <v>612.6860619492586</v>
      </c>
      <c r="F42" s="67">
        <v>602.91851845173153</v>
      </c>
      <c r="G42" s="66">
        <f t="shared" si="1"/>
        <v>1.3578779894847985E-3</v>
      </c>
      <c r="H42" s="66">
        <f t="shared" si="1"/>
        <v>2.3169742531655124E-4</v>
      </c>
      <c r="I42" s="66">
        <f t="shared" si="1"/>
        <v>-1.5942166966311695E-2</v>
      </c>
    </row>
    <row r="43" spans="1:9" x14ac:dyDescent="0.3">
      <c r="A43" s="5">
        <f t="shared" si="2"/>
        <v>42</v>
      </c>
      <c r="B43" t="s">
        <v>176</v>
      </c>
      <c r="C43" s="67">
        <v>3652.9161445051714</v>
      </c>
      <c r="D43" s="67">
        <v>3667.2780596251268</v>
      </c>
      <c r="E43" s="67">
        <v>3676.8869517303178</v>
      </c>
      <c r="F43" s="67">
        <v>3633.849497390629</v>
      </c>
      <c r="G43" s="66">
        <f t="shared" si="1"/>
        <v>3.93163011463023E-3</v>
      </c>
      <c r="H43" s="66">
        <f t="shared" si="1"/>
        <v>2.6201700413666534E-3</v>
      </c>
      <c r="I43" s="66">
        <f t="shared" si="1"/>
        <v>-1.1704861994583669E-2</v>
      </c>
    </row>
    <row r="44" spans="1:9" x14ac:dyDescent="0.3">
      <c r="A44" s="5">
        <f t="shared" si="2"/>
        <v>43</v>
      </c>
      <c r="B44" s="59" t="s">
        <v>153</v>
      </c>
      <c r="C44" s="67">
        <v>55807.260411110481</v>
      </c>
      <c r="D44" s="67">
        <v>56629.32487939515</v>
      </c>
      <c r="E44" s="67">
        <v>57337.730025303725</v>
      </c>
      <c r="F44" s="67">
        <v>57660.353582660442</v>
      </c>
      <c r="G44" s="66">
        <f t="shared" si="1"/>
        <v>1.4730421494064358E-2</v>
      </c>
      <c r="H44" s="66">
        <f t="shared" si="1"/>
        <v>1.2509510706992933E-2</v>
      </c>
      <c r="I44" s="66">
        <f t="shared" si="1"/>
        <v>5.6267235765060861E-3</v>
      </c>
    </row>
    <row r="45" spans="1:9" x14ac:dyDescent="0.3">
      <c r="A45" s="5">
        <f t="shared" si="2"/>
        <v>44</v>
      </c>
      <c r="B45" t="s">
        <v>2049</v>
      </c>
      <c r="C45" s="67">
        <v>1572.2063150803829</v>
      </c>
      <c r="D45" s="67">
        <v>1928.3006690757702</v>
      </c>
      <c r="E45" s="67">
        <v>1927.9422825768709</v>
      </c>
      <c r="F45" s="67">
        <v>1925.8934096261996</v>
      </c>
      <c r="G45" s="66">
        <f t="shared" si="1"/>
        <v>0.2264934001217144</v>
      </c>
      <c r="H45" s="66">
        <f t="shared" si="1"/>
        <v>-1.8585612951693332E-4</v>
      </c>
      <c r="I45" s="66">
        <f t="shared" si="1"/>
        <v>-1.0627252533373214E-3</v>
      </c>
    </row>
    <row r="46" spans="1:9" x14ac:dyDescent="0.3">
      <c r="A46" s="5">
        <f t="shared" si="2"/>
        <v>45</v>
      </c>
      <c r="B46" t="s">
        <v>2050</v>
      </c>
      <c r="C46" s="67">
        <v>619.42117139399988</v>
      </c>
      <c r="D46" s="67">
        <v>624.59041013198259</v>
      </c>
      <c r="E46" s="67">
        <v>632.29279899467213</v>
      </c>
      <c r="F46" s="67">
        <v>635.16791568909935</v>
      </c>
      <c r="G46" s="66">
        <f t="shared" si="1"/>
        <v>8.3452729365859415E-3</v>
      </c>
      <c r="H46" s="66">
        <f t="shared" si="1"/>
        <v>1.2331903816874061E-2</v>
      </c>
      <c r="I46" s="66">
        <f t="shared" si="1"/>
        <v>4.5471286388182423E-3</v>
      </c>
    </row>
    <row r="47" spans="1:9" x14ac:dyDescent="0.3">
      <c r="A47" s="5">
        <f t="shared" si="2"/>
        <v>46</v>
      </c>
      <c r="B47" t="s">
        <v>29</v>
      </c>
      <c r="C47" s="67">
        <v>765.41269327137354</v>
      </c>
      <c r="D47" s="67">
        <v>771.80027110585058</v>
      </c>
      <c r="E47" s="67">
        <v>781.31803781496524</v>
      </c>
      <c r="F47" s="67">
        <v>784.87079144073914</v>
      </c>
      <c r="G47" s="66">
        <f t="shared" si="1"/>
        <v>8.345272936586063E-3</v>
      </c>
      <c r="H47" s="66">
        <f t="shared" si="1"/>
        <v>1.2331903816874034E-2</v>
      </c>
      <c r="I47" s="66">
        <f t="shared" si="1"/>
        <v>4.5471286388184982E-3</v>
      </c>
    </row>
    <row r="48" spans="1:9" x14ac:dyDescent="0.3">
      <c r="A48" s="5">
        <f t="shared" si="2"/>
        <v>47</v>
      </c>
      <c r="B48" t="s">
        <v>48</v>
      </c>
      <c r="C48" s="67">
        <v>6176.1476154777793</v>
      </c>
      <c r="D48" s="67">
        <v>6235.7410555758343</v>
      </c>
      <c r="E48" s="67">
        <v>6333.0138257503513</v>
      </c>
      <c r="F48" s="67">
        <v>6404.945264025012</v>
      </c>
      <c r="G48" s="66">
        <f t="shared" si="1"/>
        <v>9.6489662825918268E-3</v>
      </c>
      <c r="H48" s="66">
        <f t="shared" si="1"/>
        <v>1.5599231800611466E-2</v>
      </c>
      <c r="I48" s="66">
        <f t="shared" si="1"/>
        <v>1.1358168520362899E-2</v>
      </c>
    </row>
    <row r="49" spans="1:9" x14ac:dyDescent="0.3">
      <c r="A49" s="5">
        <f t="shared" si="2"/>
        <v>48</v>
      </c>
      <c r="B49" t="s">
        <v>57</v>
      </c>
      <c r="C49" s="67">
        <v>1753.9838556981611</v>
      </c>
      <c r="D49" s="67">
        <v>1768.6213297003278</v>
      </c>
      <c r="E49" s="67">
        <v>1790.431797826664</v>
      </c>
      <c r="F49" s="67">
        <v>1798.5731215304127</v>
      </c>
      <c r="G49" s="66">
        <f t="shared" si="1"/>
        <v>8.3452729365860734E-3</v>
      </c>
      <c r="H49" s="66">
        <f t="shared" si="1"/>
        <v>1.2331903816873987E-2</v>
      </c>
      <c r="I49" s="66">
        <f t="shared" si="1"/>
        <v>4.5471286388183438E-3</v>
      </c>
    </row>
    <row r="50" spans="1:9" x14ac:dyDescent="0.3">
      <c r="A50" s="5">
        <f t="shared" si="2"/>
        <v>49</v>
      </c>
      <c r="B50" t="s">
        <v>68</v>
      </c>
      <c r="C50" s="67">
        <v>1860.3491073516761</v>
      </c>
      <c r="D50" s="67">
        <v>1875.8742284098601</v>
      </c>
      <c r="E50" s="67">
        <v>1899.0073289671629</v>
      </c>
      <c r="F50" s="67">
        <v>1907.6423595780359</v>
      </c>
      <c r="G50" s="66">
        <f t="shared" si="1"/>
        <v>8.3452729365860248E-3</v>
      </c>
      <c r="H50" s="66">
        <f t="shared" si="1"/>
        <v>1.2331903816873879E-2</v>
      </c>
      <c r="I50" s="66">
        <f t="shared" si="1"/>
        <v>4.5471286388185711E-3</v>
      </c>
    </row>
    <row r="51" spans="1:9" x14ac:dyDescent="0.3">
      <c r="A51" s="5">
        <f t="shared" si="2"/>
        <v>50</v>
      </c>
      <c r="B51" t="s">
        <v>75</v>
      </c>
      <c r="C51" s="67">
        <v>2609.0770552656359</v>
      </c>
      <c r="D51" s="67">
        <v>2630.8505154044119</v>
      </c>
      <c r="E51" s="67">
        <v>2663.2939109169524</v>
      </c>
      <c r="F51" s="67">
        <v>2675.4042509328738</v>
      </c>
      <c r="G51" s="66">
        <f t="shared" si="1"/>
        <v>8.3452729365860907E-3</v>
      </c>
      <c r="H51" s="66">
        <f t="shared" si="1"/>
        <v>1.2331903816873969E-2</v>
      </c>
      <c r="I51" s="66">
        <f t="shared" si="1"/>
        <v>4.5471286388184765E-3</v>
      </c>
    </row>
    <row r="52" spans="1:9" x14ac:dyDescent="0.3">
      <c r="A52" s="5">
        <f t="shared" si="2"/>
        <v>51</v>
      </c>
      <c r="B52" t="s">
        <v>2051</v>
      </c>
      <c r="C52" s="67">
        <v>1078.2516687228886</v>
      </c>
      <c r="D52" s="67">
        <v>1087.2499731927105</v>
      </c>
      <c r="E52" s="67">
        <v>1100.657835287022</v>
      </c>
      <c r="F52" s="67">
        <v>1105.6626680513955</v>
      </c>
      <c r="G52" s="66">
        <f t="shared" si="1"/>
        <v>8.3452729365861341E-3</v>
      </c>
      <c r="H52" s="66">
        <f t="shared" si="1"/>
        <v>1.2331903816874091E-2</v>
      </c>
      <c r="I52" s="66">
        <f t="shared" si="1"/>
        <v>4.5471286388184444E-3</v>
      </c>
    </row>
    <row r="53" spans="1:9" x14ac:dyDescent="0.3">
      <c r="A53" s="5">
        <f t="shared" si="2"/>
        <v>52</v>
      </c>
      <c r="B53" t="s">
        <v>76</v>
      </c>
      <c r="C53" s="67">
        <v>1605.9067406511106</v>
      </c>
      <c r="D53" s="67">
        <v>1619.3084707125477</v>
      </c>
      <c r="E53" s="67">
        <v>1639.2776270232239</v>
      </c>
      <c r="F53" s="67">
        <v>1646.7316332680355</v>
      </c>
      <c r="G53" s="66">
        <f t="shared" si="1"/>
        <v>8.3452729365862156E-3</v>
      </c>
      <c r="H53" s="66">
        <f t="shared" si="1"/>
        <v>1.2331903816873852E-2</v>
      </c>
      <c r="I53" s="66">
        <f t="shared" si="1"/>
        <v>4.5471286388184071E-3</v>
      </c>
    </row>
    <row r="54" spans="1:9" x14ac:dyDescent="0.3">
      <c r="A54" s="5">
        <f t="shared" si="2"/>
        <v>53</v>
      </c>
      <c r="B54" t="s">
        <v>81</v>
      </c>
      <c r="C54" s="67">
        <v>1288.896578860242</v>
      </c>
      <c r="D54" s="67">
        <v>1299.6527725978628</v>
      </c>
      <c r="E54" s="67">
        <v>1315.6799655848733</v>
      </c>
      <c r="F54" s="67">
        <v>1321.6625316359039</v>
      </c>
      <c r="G54" s="66">
        <f t="shared" si="1"/>
        <v>8.3452729365861341E-3</v>
      </c>
      <c r="H54" s="66">
        <f t="shared" si="1"/>
        <v>1.2331903816874025E-2</v>
      </c>
      <c r="I54" s="66">
        <f t="shared" si="1"/>
        <v>4.547128638818349E-3</v>
      </c>
    </row>
    <row r="55" spans="1:9" x14ac:dyDescent="0.3">
      <c r="A55" s="5">
        <f t="shared" si="2"/>
        <v>54</v>
      </c>
      <c r="B55" t="s">
        <v>82</v>
      </c>
      <c r="C55" s="67">
        <v>973.97201023905041</v>
      </c>
      <c r="D55" s="67">
        <v>982.10007249709054</v>
      </c>
      <c r="E55" s="67">
        <v>994.21123612966971</v>
      </c>
      <c r="F55" s="67">
        <v>998.73204251451</v>
      </c>
      <c r="G55" s="66">
        <f t="shared" si="1"/>
        <v>8.345272936585919E-3</v>
      </c>
      <c r="H55" s="66">
        <f t="shared" si="1"/>
        <v>1.2331903816874077E-2</v>
      </c>
      <c r="I55" s="66">
        <f t="shared" si="1"/>
        <v>4.547128638818421E-3</v>
      </c>
    </row>
    <row r="56" spans="1:9" x14ac:dyDescent="0.3">
      <c r="A56" s="5">
        <f t="shared" si="2"/>
        <v>55</v>
      </c>
      <c r="B56" t="s">
        <v>96</v>
      </c>
      <c r="C56" s="67">
        <v>803.99616691039375</v>
      </c>
      <c r="D56" s="67">
        <v>810.70573436323002</v>
      </c>
      <c r="E56" s="67">
        <v>820.70327950318551</v>
      </c>
      <c r="F56" s="67">
        <v>824.43512288938666</v>
      </c>
      <c r="G56" s="66">
        <f t="shared" si="1"/>
        <v>8.3452729365860977E-3</v>
      </c>
      <c r="H56" s="66">
        <f t="shared" si="1"/>
        <v>1.2331903816873921E-2</v>
      </c>
      <c r="I56" s="66">
        <f t="shared" si="1"/>
        <v>4.5471286388184392E-3</v>
      </c>
    </row>
    <row r="57" spans="1:9" x14ac:dyDescent="0.3">
      <c r="A57" s="5">
        <f t="shared" si="2"/>
        <v>56</v>
      </c>
      <c r="B57" t="s">
        <v>99</v>
      </c>
      <c r="C57" s="67">
        <v>1113.7067526073938</v>
      </c>
      <c r="D57" s="67">
        <v>1123.0009394292213</v>
      </c>
      <c r="E57" s="67">
        <v>1136.8496790005215</v>
      </c>
      <c r="F57" s="67">
        <v>1142.0190807339363</v>
      </c>
      <c r="G57" s="66">
        <f t="shared" si="1"/>
        <v>8.3452729365858999E-3</v>
      </c>
      <c r="H57" s="66">
        <f t="shared" si="1"/>
        <v>1.2331903816873961E-2</v>
      </c>
      <c r="I57" s="66">
        <f t="shared" si="1"/>
        <v>4.5471286388184349E-3</v>
      </c>
    </row>
    <row r="58" spans="1:9" x14ac:dyDescent="0.3">
      <c r="A58" s="5">
        <f t="shared" si="2"/>
        <v>57</v>
      </c>
      <c r="B58" t="s">
        <v>2052</v>
      </c>
      <c r="C58" s="67">
        <v>1576.0396857166982</v>
      </c>
      <c r="D58" s="67">
        <v>1591.4053399788547</v>
      </c>
      <c r="E58" s="67">
        <v>1616.3860098383518</v>
      </c>
      <c r="F58" s="67">
        <v>1634.8678999129029</v>
      </c>
      <c r="G58" s="66">
        <f t="shared" si="1"/>
        <v>9.7495351173020068E-3</v>
      </c>
      <c r="H58" s="66">
        <f t="shared" si="1"/>
        <v>1.5697238932118329E-2</v>
      </c>
      <c r="I58" s="66">
        <f t="shared" si="1"/>
        <v>1.1434081934673126E-2</v>
      </c>
    </row>
    <row r="59" spans="1:9" x14ac:dyDescent="0.3">
      <c r="A59" s="5">
        <f t="shared" si="2"/>
        <v>58</v>
      </c>
      <c r="B59" t="s">
        <v>100</v>
      </c>
      <c r="C59" s="67">
        <v>1142.9050569828685</v>
      </c>
      <c r="D59" s="67">
        <v>1152.4429116239951</v>
      </c>
      <c r="E59" s="67">
        <v>1166.6547267645801</v>
      </c>
      <c r="F59" s="67">
        <v>1171.9596558842643</v>
      </c>
      <c r="G59" s="66">
        <f t="shared" si="1"/>
        <v>8.3452729365861775E-3</v>
      </c>
      <c r="H59" s="66">
        <f t="shared" si="1"/>
        <v>1.233190381687374E-2</v>
      </c>
      <c r="I59" s="66">
        <f t="shared" si="1"/>
        <v>4.5471286388184835E-3</v>
      </c>
    </row>
    <row r="60" spans="1:9" x14ac:dyDescent="0.3">
      <c r="A60" s="5">
        <f t="shared" si="2"/>
        <v>59</v>
      </c>
      <c r="B60" t="s">
        <v>107</v>
      </c>
      <c r="C60" s="67">
        <v>1441.1448802466459</v>
      </c>
      <c r="D60" s="67">
        <v>1453.171627613468</v>
      </c>
      <c r="E60" s="67">
        <v>1471.0920003546075</v>
      </c>
      <c r="F60" s="67">
        <v>1477.7812449197568</v>
      </c>
      <c r="G60" s="66">
        <f t="shared" si="1"/>
        <v>8.3452729365861792E-3</v>
      </c>
      <c r="H60" s="66">
        <f t="shared" si="1"/>
        <v>1.2331903816874011E-2</v>
      </c>
      <c r="I60" s="66">
        <f t="shared" si="1"/>
        <v>4.5471286388185051E-3</v>
      </c>
    </row>
    <row r="61" spans="1:9" x14ac:dyDescent="0.3">
      <c r="A61" s="5">
        <f t="shared" si="2"/>
        <v>60</v>
      </c>
      <c r="B61" t="s">
        <v>2053</v>
      </c>
      <c r="C61" s="67">
        <v>1751.8982625284843</v>
      </c>
      <c r="D61" s="67">
        <v>1766.5183316864154</v>
      </c>
      <c r="E61" s="67">
        <v>1788.3028658435171</v>
      </c>
      <c r="F61" s="67">
        <v>1796.434509019675</v>
      </c>
      <c r="G61" s="66">
        <f t="shared" si="1"/>
        <v>8.3452729365860508E-3</v>
      </c>
      <c r="H61" s="66">
        <f t="shared" si="1"/>
        <v>1.2331903816874053E-2</v>
      </c>
      <c r="I61" s="66">
        <f t="shared" si="1"/>
        <v>4.5471286388183143E-3</v>
      </c>
    </row>
    <row r="62" spans="1:9" x14ac:dyDescent="0.3">
      <c r="A62" s="5">
        <f t="shared" si="2"/>
        <v>61</v>
      </c>
      <c r="B62" t="s">
        <v>2054</v>
      </c>
      <c r="C62" s="67">
        <v>2687.4958247931941</v>
      </c>
      <c r="D62" s="67">
        <v>2713.0225206182181</v>
      </c>
      <c r="E62" s="67">
        <v>2754.9451930333671</v>
      </c>
      <c r="F62" s="67">
        <v>2785.9228961151889</v>
      </c>
      <c r="G62" s="66">
        <f t="shared" si="1"/>
        <v>9.4983201795256159E-3</v>
      </c>
      <c r="H62" s="66">
        <f t="shared" si="1"/>
        <v>1.5452386442260739E-2</v>
      </c>
      <c r="I62" s="66">
        <f t="shared" si="1"/>
        <v>1.1244399039283032E-2</v>
      </c>
    </row>
    <row r="63" spans="1:9" x14ac:dyDescent="0.3">
      <c r="A63" s="5">
        <f t="shared" si="2"/>
        <v>62</v>
      </c>
      <c r="B63" t="s">
        <v>147</v>
      </c>
      <c r="C63" s="67">
        <v>8417.4540328154308</v>
      </c>
      <c r="D63" s="67">
        <v>8487.6999841504439</v>
      </c>
      <c r="E63" s="67">
        <v>8592.3694839814689</v>
      </c>
      <c r="F63" s="67">
        <v>8631.4400933373909</v>
      </c>
      <c r="G63" s="66">
        <f t="shared" si="1"/>
        <v>8.3452729365862208E-3</v>
      </c>
      <c r="H63" s="66">
        <f t="shared" si="1"/>
        <v>1.2331903816873846E-2</v>
      </c>
      <c r="I63" s="66">
        <f t="shared" si="1"/>
        <v>4.547128638818467E-3</v>
      </c>
    </row>
    <row r="64" spans="1:9" x14ac:dyDescent="0.3">
      <c r="A64" s="5">
        <f t="shared" si="2"/>
        <v>63</v>
      </c>
      <c r="B64" t="s">
        <v>165</v>
      </c>
      <c r="C64" s="67">
        <v>791.48260789233314</v>
      </c>
      <c r="D64" s="67">
        <v>798.08774627975561</v>
      </c>
      <c r="E64" s="67">
        <v>807.92968760430324</v>
      </c>
      <c r="F64" s="67">
        <v>811.60344782496031</v>
      </c>
      <c r="G64" s="66">
        <f t="shared" si="1"/>
        <v>8.3452729365860942E-3</v>
      </c>
      <c r="H64" s="66">
        <f t="shared" si="1"/>
        <v>1.2331903816873933E-2</v>
      </c>
      <c r="I64" s="66">
        <f t="shared" si="1"/>
        <v>4.5471286388183282E-3</v>
      </c>
    </row>
    <row r="65" spans="1:9" x14ac:dyDescent="0.3">
      <c r="A65" s="5">
        <f t="shared" si="2"/>
        <v>64</v>
      </c>
      <c r="B65" t="s">
        <v>1962</v>
      </c>
      <c r="C65" s="67">
        <v>7304.6285189335558</v>
      </c>
      <c r="D65" s="67">
        <v>7240.9041501718821</v>
      </c>
      <c r="E65" s="67">
        <v>7084.500232353721</v>
      </c>
      <c r="F65" s="67">
        <v>6716.6159910780607</v>
      </c>
      <c r="G65" s="66">
        <f t="shared" si="1"/>
        <v>-8.7238342917097776E-3</v>
      </c>
      <c r="H65" s="66">
        <f t="shared" si="1"/>
        <v>-2.1600053608560529E-2</v>
      </c>
      <c r="I65" s="66">
        <f t="shared" si="1"/>
        <v>-5.1928044210598635E-2</v>
      </c>
    </row>
    <row r="66" spans="1:9" x14ac:dyDescent="0.3">
      <c r="A66" s="5">
        <f t="shared" si="2"/>
        <v>65</v>
      </c>
      <c r="B66" t="s">
        <v>1963</v>
      </c>
      <c r="C66" s="67">
        <v>483.37395762864497</v>
      </c>
      <c r="D66" s="67">
        <v>446.76863615711477</v>
      </c>
      <c r="E66" s="67">
        <v>410.19636553133472</v>
      </c>
      <c r="F66" s="67">
        <v>337.67486757539325</v>
      </c>
      <c r="G66" s="66">
        <f t="shared" si="1"/>
        <v>-7.5728782847776968E-2</v>
      </c>
      <c r="H66" s="66">
        <f t="shared" si="1"/>
        <v>-8.1859530114640158E-2</v>
      </c>
      <c r="I66" s="66">
        <f t="shared" si="1"/>
        <v>-0.17679702710676889</v>
      </c>
    </row>
    <row r="67" spans="1:9" x14ac:dyDescent="0.3">
      <c r="A67" s="5">
        <f t="shared" si="2"/>
        <v>66</v>
      </c>
      <c r="B67" t="s">
        <v>94</v>
      </c>
      <c r="C67" s="67">
        <v>1486.0424027905979</v>
      </c>
      <c r="D67" s="67">
        <v>1417.2028176608826</v>
      </c>
      <c r="E67" s="67">
        <v>1348.238057722954</v>
      </c>
      <c r="F67" s="67">
        <v>1211.5796961141641</v>
      </c>
      <c r="G67" s="66">
        <f t="shared" ref="G67:I130" si="3">((D67-C67)/C67)</f>
        <v>-4.6324105557447967E-2</v>
      </c>
      <c r="H67" s="66">
        <f t="shared" si="3"/>
        <v>-4.8662590194222276E-2</v>
      </c>
      <c r="I67" s="66">
        <f t="shared" si="3"/>
        <v>-0.10136070616460185</v>
      </c>
    </row>
    <row r="68" spans="1:9" x14ac:dyDescent="0.3">
      <c r="A68" s="5">
        <f t="shared" ref="A68:A106" si="4">A67+1</f>
        <v>67</v>
      </c>
      <c r="B68" t="s">
        <v>110</v>
      </c>
      <c r="C68" s="67">
        <v>17301.347948274659</v>
      </c>
      <c r="D68" s="67">
        <v>17766.21856873381</v>
      </c>
      <c r="E68" s="67">
        <v>17984.970593398029</v>
      </c>
      <c r="F68" s="67">
        <v>18193.479205829452</v>
      </c>
      <c r="G68" s="66">
        <f t="shared" si="3"/>
        <v>2.6869040600129027E-2</v>
      </c>
      <c r="H68" s="66">
        <f t="shared" si="3"/>
        <v>1.2312807242459258E-2</v>
      </c>
      <c r="I68" s="66">
        <f t="shared" si="3"/>
        <v>1.1593491985355926E-2</v>
      </c>
    </row>
    <row r="69" spans="1:9" x14ac:dyDescent="0.3">
      <c r="A69" s="5">
        <f t="shared" si="4"/>
        <v>68</v>
      </c>
      <c r="B69" t="s">
        <v>138</v>
      </c>
      <c r="C69" s="67">
        <v>2654.2876718443617</v>
      </c>
      <c r="D69" s="67">
        <v>2743.250313118941</v>
      </c>
      <c r="E69" s="67">
        <v>2793.6924070965902</v>
      </c>
      <c r="F69" s="67">
        <v>2856.6216758930118</v>
      </c>
      <c r="G69" s="66">
        <f t="shared" si="3"/>
        <v>3.3516578560138718E-2</v>
      </c>
      <c r="H69" s="66">
        <f t="shared" si="3"/>
        <v>1.8387711007056801E-2</v>
      </c>
      <c r="I69" s="66">
        <f t="shared" si="3"/>
        <v>2.2525482274486454E-2</v>
      </c>
    </row>
    <row r="70" spans="1:9" x14ac:dyDescent="0.3">
      <c r="A70" s="5">
        <f t="shared" si="4"/>
        <v>69</v>
      </c>
      <c r="B70" t="s">
        <v>180</v>
      </c>
      <c r="C70" s="68">
        <v>300.89564889718889</v>
      </c>
      <c r="D70" s="68">
        <v>298.27068511711326</v>
      </c>
      <c r="E70" s="68">
        <v>291.8280223287216</v>
      </c>
      <c r="F70" s="68">
        <v>276.67396388334413</v>
      </c>
      <c r="G70" s="66">
        <f t="shared" si="3"/>
        <v>-8.7238342917100101E-3</v>
      </c>
      <c r="H70" s="66">
        <f t="shared" si="3"/>
        <v>-2.1600053608560311E-2</v>
      </c>
      <c r="I70" s="66">
        <f t="shared" si="3"/>
        <v>-5.1928044210598816E-2</v>
      </c>
    </row>
    <row r="71" spans="1:9" x14ac:dyDescent="0.3">
      <c r="A71" s="5">
        <f t="shared" si="4"/>
        <v>70</v>
      </c>
      <c r="B71" s="59" t="s">
        <v>154</v>
      </c>
      <c r="C71" s="67">
        <v>25829.420571075319</v>
      </c>
      <c r="D71" s="67">
        <v>26151.525464320908</v>
      </c>
      <c r="E71" s="67">
        <v>26122.262933228965</v>
      </c>
      <c r="F71" s="67">
        <v>25781.382001888353</v>
      </c>
      <c r="G71" s="66">
        <f t="shared" si="3"/>
        <v>1.2470465311416741E-2</v>
      </c>
      <c r="H71" s="66">
        <f t="shared" si="3"/>
        <v>-1.1189607708302312E-3</v>
      </c>
      <c r="I71" s="66">
        <f t="shared" si="3"/>
        <v>-1.3049441092141879E-2</v>
      </c>
    </row>
    <row r="72" spans="1:9" x14ac:dyDescent="0.3">
      <c r="A72" s="5">
        <f t="shared" si="4"/>
        <v>71</v>
      </c>
      <c r="B72" t="s">
        <v>2011</v>
      </c>
      <c r="C72" s="67">
        <v>1252.9468132581524</v>
      </c>
      <c r="D72" s="67">
        <v>1268.5716430299378</v>
      </c>
      <c r="E72" s="67">
        <v>1267.1521611264004</v>
      </c>
      <c r="F72" s="67">
        <v>1250.6165336450006</v>
      </c>
      <c r="G72" s="66">
        <f t="shared" si="3"/>
        <v>1.2470465311416368E-2</v>
      </c>
      <c r="H72" s="66">
        <f t="shared" si="3"/>
        <v>-1.1189607708296514E-3</v>
      </c>
      <c r="I72" s="66">
        <f t="shared" si="3"/>
        <v>-1.3049441092142356E-2</v>
      </c>
    </row>
    <row r="73" spans="1:9" x14ac:dyDescent="0.3">
      <c r="A73" s="5">
        <f t="shared" si="4"/>
        <v>72</v>
      </c>
      <c r="B73" t="s">
        <v>2012</v>
      </c>
      <c r="C73" s="67">
        <v>2411.2727468428675</v>
      </c>
      <c r="D73" s="67">
        <v>2441.3424399887354</v>
      </c>
      <c r="E73" s="67">
        <v>2438.610673570226</v>
      </c>
      <c r="F73" s="67">
        <v>2406.7881672388021</v>
      </c>
      <c r="G73" s="66">
        <f t="shared" si="3"/>
        <v>1.2470465311416459E-2</v>
      </c>
      <c r="H73" s="66">
        <f t="shared" si="3"/>
        <v>-1.1189607708298097E-3</v>
      </c>
      <c r="I73" s="66">
        <f t="shared" si="3"/>
        <v>-1.3049441092142225E-2</v>
      </c>
    </row>
    <row r="74" spans="1:9" x14ac:dyDescent="0.3">
      <c r="A74" s="5">
        <f t="shared" si="4"/>
        <v>73</v>
      </c>
      <c r="B74" t="s">
        <v>2013</v>
      </c>
      <c r="C74" s="67">
        <v>1450.506891697197</v>
      </c>
      <c r="D74" s="67">
        <v>1468.5953875740772</v>
      </c>
      <c r="E74" s="67">
        <v>1466.9520869471605</v>
      </c>
      <c r="F74" s="67">
        <v>1447.8091821035482</v>
      </c>
      <c r="G74" s="66">
        <f t="shared" si="3"/>
        <v>1.2470465311416309E-2</v>
      </c>
      <c r="H74" s="66">
        <f t="shared" si="3"/>
        <v>-1.1189607708296091E-3</v>
      </c>
      <c r="I74" s="66">
        <f t="shared" si="3"/>
        <v>-1.3049441092142391E-2</v>
      </c>
    </row>
    <row r="75" spans="1:9" x14ac:dyDescent="0.3">
      <c r="A75" s="5">
        <f t="shared" si="4"/>
        <v>74</v>
      </c>
      <c r="B75" t="s">
        <v>2014</v>
      </c>
      <c r="C75" s="67">
        <v>557.32737917541056</v>
      </c>
      <c r="D75" s="67">
        <v>564.27751092452013</v>
      </c>
      <c r="E75" s="67">
        <v>563.6461065259341</v>
      </c>
      <c r="F75" s="67">
        <v>556.29083986200862</v>
      </c>
      <c r="G75" s="66">
        <f t="shared" si="3"/>
        <v>1.2470465311416401E-2</v>
      </c>
      <c r="H75" s="66">
        <f t="shared" si="3"/>
        <v>-1.1189607708298108E-3</v>
      </c>
      <c r="I75" s="66">
        <f t="shared" si="3"/>
        <v>-1.3049441092142186E-2</v>
      </c>
    </row>
    <row r="76" spans="1:9" x14ac:dyDescent="0.3">
      <c r="A76" s="5">
        <f t="shared" si="4"/>
        <v>75</v>
      </c>
      <c r="B76" t="s">
        <v>2055</v>
      </c>
      <c r="C76" s="67">
        <v>596.83939486321947</v>
      </c>
      <c r="D76" s="67">
        <v>604.28225983334801</v>
      </c>
      <c r="E76" s="67">
        <v>603.60609169008615</v>
      </c>
      <c r="F76" s="67">
        <v>595.72936955371824</v>
      </c>
      <c r="G76" s="66">
        <f t="shared" si="3"/>
        <v>1.247046531141641E-2</v>
      </c>
      <c r="H76" s="66">
        <f t="shared" si="3"/>
        <v>-1.1189607708297421E-3</v>
      </c>
      <c r="I76" s="66">
        <f t="shared" si="3"/>
        <v>-1.3049441092142101E-2</v>
      </c>
    </row>
    <row r="77" spans="1:9" x14ac:dyDescent="0.3">
      <c r="A77" s="5">
        <f t="shared" si="4"/>
        <v>76</v>
      </c>
      <c r="B77" t="s">
        <v>2015</v>
      </c>
      <c r="C77" s="67">
        <v>812.07590137312604</v>
      </c>
      <c r="D77" s="67">
        <v>822.20286573143676</v>
      </c>
      <c r="E77" s="67">
        <v>821.28285297901959</v>
      </c>
      <c r="F77" s="67">
        <v>810.56557076908337</v>
      </c>
      <c r="G77" s="66">
        <f t="shared" si="3"/>
        <v>1.2470465311416329E-2</v>
      </c>
      <c r="H77" s="66">
        <f t="shared" si="3"/>
        <v>-1.1189607708296124E-3</v>
      </c>
      <c r="I77" s="66">
        <f t="shared" si="3"/>
        <v>-1.3049441092142237E-2</v>
      </c>
    </row>
    <row r="78" spans="1:9" x14ac:dyDescent="0.3">
      <c r="A78" s="5">
        <f t="shared" si="4"/>
        <v>77</v>
      </c>
      <c r="B78" t="s">
        <v>2016</v>
      </c>
      <c r="C78" s="67">
        <v>2030.7096483760761</v>
      </c>
      <c r="D78" s="67">
        <v>2056.0335426037082</v>
      </c>
      <c r="E78" s="67">
        <v>2053.7329217260244</v>
      </c>
      <c r="F78" s="67">
        <v>2026.9328549449679</v>
      </c>
      <c r="G78" s="66">
        <f t="shared" si="3"/>
        <v>1.2470465311416217E-2</v>
      </c>
      <c r="H78" s="66">
        <f t="shared" si="3"/>
        <v>-1.1189607708297861E-3</v>
      </c>
      <c r="I78" s="66">
        <f t="shared" si="3"/>
        <v>-1.3049441092142062E-2</v>
      </c>
    </row>
    <row r="79" spans="1:9" x14ac:dyDescent="0.3">
      <c r="A79" s="5">
        <f t="shared" si="4"/>
        <v>78</v>
      </c>
      <c r="B79" t="s">
        <v>2017</v>
      </c>
      <c r="C79" s="67">
        <v>4145.642277560376</v>
      </c>
      <c r="D79" s="67">
        <v>4197.3403657762337</v>
      </c>
      <c r="E79" s="67">
        <v>4192.6437065651098</v>
      </c>
      <c r="F79" s="67">
        <v>4137.9320494959484</v>
      </c>
      <c r="G79" s="66">
        <f t="shared" si="3"/>
        <v>1.2470465311416353E-2</v>
      </c>
      <c r="H79" s="66">
        <f t="shared" si="3"/>
        <v>-1.1189607708297776E-3</v>
      </c>
      <c r="I79" s="66">
        <f t="shared" si="3"/>
        <v>-1.3049441092142037E-2</v>
      </c>
    </row>
    <row r="80" spans="1:9" x14ac:dyDescent="0.3">
      <c r="A80" s="5">
        <f t="shared" si="4"/>
        <v>79</v>
      </c>
      <c r="B80" t="s">
        <v>2018</v>
      </c>
      <c r="C80" s="67">
        <v>996.11871128739415</v>
      </c>
      <c r="D80" s="67">
        <v>1008.5407751225564</v>
      </c>
      <c r="E80" s="67">
        <v>1007.4122575594121</v>
      </c>
      <c r="F80" s="67">
        <v>994.26609064888839</v>
      </c>
      <c r="G80" s="66">
        <f t="shared" si="3"/>
        <v>1.2470465311416391E-2</v>
      </c>
      <c r="H80" s="66">
        <f t="shared" si="3"/>
        <v>-1.1189607708297091E-3</v>
      </c>
      <c r="I80" s="66">
        <f t="shared" si="3"/>
        <v>-1.3049441092142341E-2</v>
      </c>
    </row>
    <row r="81" spans="1:9" x14ac:dyDescent="0.3">
      <c r="A81" s="5">
        <f t="shared" si="4"/>
        <v>80</v>
      </c>
      <c r="B81" t="s">
        <v>2019</v>
      </c>
      <c r="C81" s="67">
        <v>980.52186298957474</v>
      </c>
      <c r="D81" s="67">
        <v>992.74942686907161</v>
      </c>
      <c r="E81" s="67">
        <v>991.63857920514147</v>
      </c>
      <c r="F81" s="67">
        <v>978.69824998110823</v>
      </c>
      <c r="G81" s="66">
        <f t="shared" si="3"/>
        <v>1.2470465311416394E-2</v>
      </c>
      <c r="H81" s="66">
        <f t="shared" si="3"/>
        <v>-1.118960770829685E-3</v>
      </c>
      <c r="I81" s="66">
        <f t="shared" si="3"/>
        <v>-1.3049441092142355E-2</v>
      </c>
    </row>
    <row r="82" spans="1:9" x14ac:dyDescent="0.3">
      <c r="A82" s="5">
        <f t="shared" si="4"/>
        <v>81</v>
      </c>
      <c r="B82" t="s">
        <v>2020</v>
      </c>
      <c r="C82" s="67">
        <v>1501.45659613674</v>
      </c>
      <c r="D82" s="67">
        <v>1520.1804585354607</v>
      </c>
      <c r="E82" s="67">
        <v>1518.4794362377777</v>
      </c>
      <c r="F82" s="67">
        <v>1498.6641282849632</v>
      </c>
      <c r="G82" s="66">
        <f t="shared" si="3"/>
        <v>1.2470465311416502E-2</v>
      </c>
      <c r="H82" s="66">
        <f t="shared" si="3"/>
        <v>-1.1189607708296692E-3</v>
      </c>
      <c r="I82" s="66">
        <f t="shared" si="3"/>
        <v>-1.3049441092142389E-2</v>
      </c>
    </row>
    <row r="83" spans="1:9" x14ac:dyDescent="0.3">
      <c r="A83" s="5">
        <f t="shared" si="4"/>
        <v>82</v>
      </c>
      <c r="B83" t="s">
        <v>2056</v>
      </c>
      <c r="C83" s="67">
        <v>578.1231769058362</v>
      </c>
      <c r="D83" s="67">
        <v>585.33264192916636</v>
      </c>
      <c r="E83" s="67">
        <v>584.67767766496149</v>
      </c>
      <c r="F83" s="67">
        <v>577.04796075238198</v>
      </c>
      <c r="G83" s="66">
        <f t="shared" si="3"/>
        <v>1.2470465311416531E-2</v>
      </c>
      <c r="H83" s="66">
        <f t="shared" si="3"/>
        <v>-1.1189607708297327E-3</v>
      </c>
      <c r="I83" s="66">
        <f t="shared" si="3"/>
        <v>-1.3049441092142355E-2</v>
      </c>
    </row>
    <row r="84" spans="1:9" x14ac:dyDescent="0.3">
      <c r="A84" s="5">
        <f t="shared" si="4"/>
        <v>83</v>
      </c>
      <c r="B84" t="s">
        <v>183</v>
      </c>
      <c r="C84" s="67">
        <v>611.39645327451751</v>
      </c>
      <c r="D84" s="67">
        <v>619.0208515366005</v>
      </c>
      <c r="E84" s="67">
        <v>618.32819148740532</v>
      </c>
      <c r="F84" s="67">
        <v>610.25935417697963</v>
      </c>
      <c r="G84" s="66">
        <f t="shared" si="3"/>
        <v>1.2470465311416568E-2</v>
      </c>
      <c r="H84" s="66">
        <f t="shared" si="3"/>
        <v>-1.1189607708299121E-3</v>
      </c>
      <c r="I84" s="66">
        <f t="shared" si="3"/>
        <v>-1.3049441092142159E-2</v>
      </c>
    </row>
    <row r="85" spans="1:9" x14ac:dyDescent="0.3">
      <c r="A85" s="5">
        <f t="shared" si="4"/>
        <v>84</v>
      </c>
      <c r="B85" t="s">
        <v>2041</v>
      </c>
      <c r="C85" s="67">
        <v>3178.4927142953266</v>
      </c>
      <c r="D85" s="67">
        <v>3310.3043335713396</v>
      </c>
      <c r="E85" s="67">
        <v>3451.2017062648783</v>
      </c>
      <c r="F85" s="67">
        <v>3682.5570474375459</v>
      </c>
      <c r="G85" s="66">
        <f t="shared" si="3"/>
        <v>4.1469851003020392E-2</v>
      </c>
      <c r="H85" s="66">
        <f t="shared" si="3"/>
        <v>4.2563268659208391E-2</v>
      </c>
      <c r="I85" s="66">
        <f t="shared" si="3"/>
        <v>6.7036169098054765E-2</v>
      </c>
    </row>
    <row r="86" spans="1:9" x14ac:dyDescent="0.3">
      <c r="A86" s="5">
        <f t="shared" si="4"/>
        <v>85</v>
      </c>
      <c r="B86" t="s">
        <v>1964</v>
      </c>
      <c r="C86" s="67">
        <v>10553.203766042165</v>
      </c>
      <c r="D86" s="67">
        <v>10821.395549148981</v>
      </c>
      <c r="E86" s="67">
        <v>11122.116437797877</v>
      </c>
      <c r="F86" s="67">
        <v>11570.930816324235</v>
      </c>
      <c r="G86" s="66">
        <f t="shared" si="3"/>
        <v>2.5413304722666074E-2</v>
      </c>
      <c r="H86" s="66">
        <f t="shared" si="3"/>
        <v>2.7789473851415083E-2</v>
      </c>
      <c r="I86" s="66">
        <f t="shared" si="3"/>
        <v>4.0353324930234344E-2</v>
      </c>
    </row>
    <row r="87" spans="1:9" x14ac:dyDescent="0.3">
      <c r="A87" s="5">
        <f t="shared" si="4"/>
        <v>86</v>
      </c>
      <c r="B87" t="s">
        <v>1965</v>
      </c>
      <c r="C87" s="67">
        <v>5716.7306606313796</v>
      </c>
      <c r="D87" s="67">
        <v>5901.6090733434366</v>
      </c>
      <c r="E87" s="67">
        <v>6103.5565692135733</v>
      </c>
      <c r="F87" s="67">
        <v>6421.3042985096445</v>
      </c>
      <c r="G87" s="66">
        <f t="shared" si="3"/>
        <v>3.2339885099928481E-2</v>
      </c>
      <c r="H87" s="66">
        <f t="shared" si="3"/>
        <v>3.4219056762383522E-2</v>
      </c>
      <c r="I87" s="66">
        <f t="shared" si="3"/>
        <v>5.2059438737537919E-2</v>
      </c>
    </row>
    <row r="88" spans="1:9" x14ac:dyDescent="0.3">
      <c r="A88" s="5">
        <f t="shared" si="4"/>
        <v>87</v>
      </c>
      <c r="B88" s="60" t="s">
        <v>155</v>
      </c>
      <c r="C88" s="67">
        <v>20445.462859031133</v>
      </c>
      <c r="D88" s="67">
        <v>21311.801043936244</v>
      </c>
      <c r="E88" s="67">
        <v>22236.325286723666</v>
      </c>
      <c r="F88" s="67">
        <v>23759.307837728564</v>
      </c>
      <c r="G88" s="66">
        <f t="shared" si="3"/>
        <v>4.2373126540514283E-2</v>
      </c>
      <c r="H88" s="66">
        <f t="shared" si="3"/>
        <v>4.3380859312708006E-2</v>
      </c>
      <c r="I88" s="66">
        <f t="shared" si="3"/>
        <v>6.8490747970583243E-2</v>
      </c>
    </row>
    <row r="89" spans="1:9" x14ac:dyDescent="0.3">
      <c r="A89" s="5">
        <f t="shared" si="4"/>
        <v>88</v>
      </c>
      <c r="B89" t="s">
        <v>27</v>
      </c>
      <c r="C89" s="67">
        <v>1792.4328446324903</v>
      </c>
      <c r="D89" s="67">
        <v>1868.4435698120633</v>
      </c>
      <c r="E89" s="67">
        <v>1949.4515398996357</v>
      </c>
      <c r="F89" s="67">
        <v>2082.9744170028534</v>
      </c>
      <c r="G89" s="66">
        <f t="shared" si="3"/>
        <v>4.240645634629496E-2</v>
      </c>
      <c r="H89" s="66">
        <f t="shared" si="3"/>
        <v>4.3355855855855767E-2</v>
      </c>
      <c r="I89" s="66">
        <f t="shared" si="3"/>
        <v>6.8492534628530416E-2</v>
      </c>
    </row>
    <row r="90" spans="1:9" x14ac:dyDescent="0.3">
      <c r="A90" s="5">
        <f t="shared" si="4"/>
        <v>89</v>
      </c>
      <c r="B90" t="s">
        <v>28</v>
      </c>
      <c r="C90" s="67">
        <v>1532.9223654432747</v>
      </c>
      <c r="D90" s="67">
        <v>1597.9281708157039</v>
      </c>
      <c r="E90" s="67">
        <v>1667.2077142576011</v>
      </c>
      <c r="F90" s="67">
        <v>1781.3989963593426</v>
      </c>
      <c r="G90" s="66">
        <f t="shared" si="3"/>
        <v>4.2406456346294821E-2</v>
      </c>
      <c r="H90" s="66">
        <f t="shared" si="3"/>
        <v>4.335585585585594E-2</v>
      </c>
      <c r="I90" s="66">
        <f t="shared" si="3"/>
        <v>6.8492534628530263E-2</v>
      </c>
    </row>
    <row r="91" spans="1:9" x14ac:dyDescent="0.3">
      <c r="A91" s="5">
        <f t="shared" si="4"/>
        <v>90</v>
      </c>
      <c r="B91" t="s">
        <v>33</v>
      </c>
      <c r="C91" s="67">
        <v>762.43776443963395</v>
      </c>
      <c r="D91" s="67">
        <v>794.77004821411003</v>
      </c>
      <c r="E91" s="67">
        <v>829.22798386303259</v>
      </c>
      <c r="F91" s="67">
        <v>886.02391026271778</v>
      </c>
      <c r="G91" s="66">
        <f t="shared" si="3"/>
        <v>4.2406456346294995E-2</v>
      </c>
      <c r="H91" s="66">
        <f t="shared" si="3"/>
        <v>4.335585585585585E-2</v>
      </c>
      <c r="I91" s="66">
        <f t="shared" si="3"/>
        <v>6.8492534628530374E-2</v>
      </c>
    </row>
    <row r="92" spans="1:9" x14ac:dyDescent="0.3">
      <c r="A92" s="5">
        <f t="shared" si="4"/>
        <v>91</v>
      </c>
      <c r="B92" t="s">
        <v>112</v>
      </c>
      <c r="C92" s="67">
        <v>869.05834891272264</v>
      </c>
      <c r="D92" s="67">
        <v>905.91203384827315</v>
      </c>
      <c r="E92" s="67">
        <v>945.18862540588418</v>
      </c>
      <c r="F92" s="67">
        <v>1009.9269900619896</v>
      </c>
      <c r="G92" s="66">
        <f t="shared" si="3"/>
        <v>4.2406456346294925E-2</v>
      </c>
      <c r="H92" s="66">
        <f t="shared" si="3"/>
        <v>4.3355855855855947E-2</v>
      </c>
      <c r="I92" s="66">
        <f t="shared" si="3"/>
        <v>6.8492534628530249E-2</v>
      </c>
    </row>
    <row r="93" spans="1:9" x14ac:dyDescent="0.3">
      <c r="A93" s="5">
        <f t="shared" si="4"/>
        <v>92</v>
      </c>
      <c r="B93" t="s">
        <v>141</v>
      </c>
      <c r="C93" s="67">
        <v>2826.4513431073501</v>
      </c>
      <c r="D93" s="67">
        <v>2946.3111286037588</v>
      </c>
      <c r="E93" s="67">
        <v>3074.0509692020073</v>
      </c>
      <c r="F93" s="67">
        <v>3284.6005116599431</v>
      </c>
      <c r="G93" s="66">
        <f t="shared" si="3"/>
        <v>4.2406456346294988E-2</v>
      </c>
      <c r="H93" s="66">
        <f t="shared" si="3"/>
        <v>4.3355855855855843E-2</v>
      </c>
      <c r="I93" s="66">
        <f t="shared" si="3"/>
        <v>6.849253462853036E-2</v>
      </c>
    </row>
    <row r="94" spans="1:9" x14ac:dyDescent="0.3">
      <c r="A94" s="5">
        <f t="shared" si="4"/>
        <v>93</v>
      </c>
      <c r="B94" t="s">
        <v>39</v>
      </c>
      <c r="C94" s="67">
        <v>3941.9466501073975</v>
      </c>
      <c r="D94" s="67">
        <v>4011.6540078767139</v>
      </c>
      <c r="E94" s="67">
        <v>4111.2474585793761</v>
      </c>
      <c r="F94" s="67">
        <v>4327.2790289728846</v>
      </c>
      <c r="G94" s="66">
        <f t="shared" si="3"/>
        <v>1.7683485840027074E-2</v>
      </c>
      <c r="H94" s="66">
        <f t="shared" si="3"/>
        <v>2.482603198259738E-2</v>
      </c>
      <c r="I94" s="66">
        <f t="shared" si="3"/>
        <v>5.2546477089986998E-2</v>
      </c>
    </row>
    <row r="95" spans="1:9" x14ac:dyDescent="0.3">
      <c r="A95" s="5">
        <f t="shared" si="4"/>
        <v>94</v>
      </c>
      <c r="B95" t="s">
        <v>50</v>
      </c>
      <c r="C95" s="67">
        <v>705.37417201482367</v>
      </c>
      <c r="D95" s="67">
        <v>717.84764619756857</v>
      </c>
      <c r="E95" s="67">
        <v>735.66895482070174</v>
      </c>
      <c r="F95" s="67">
        <v>774.32576670100229</v>
      </c>
      <c r="G95" s="66">
        <f t="shared" si="3"/>
        <v>1.7683485840026988E-2</v>
      </c>
      <c r="H95" s="66">
        <f t="shared" si="3"/>
        <v>2.4826031982597509E-2</v>
      </c>
      <c r="I95" s="66">
        <f t="shared" si="3"/>
        <v>5.2546477089986818E-2</v>
      </c>
    </row>
    <row r="96" spans="1:9" x14ac:dyDescent="0.3">
      <c r="A96" s="5">
        <f t="shared" si="4"/>
        <v>95</v>
      </c>
      <c r="B96" s="60" t="s">
        <v>156</v>
      </c>
      <c r="C96" s="67">
        <v>5136.9491778777792</v>
      </c>
      <c r="D96" s="67">
        <v>5227.78834592572</v>
      </c>
      <c r="E96" s="67">
        <v>5357.5735865999222</v>
      </c>
      <c r="F96" s="67">
        <v>5639.0952043261132</v>
      </c>
      <c r="G96" s="66">
        <f t="shared" si="3"/>
        <v>1.7683485840027147E-2</v>
      </c>
      <c r="H96" s="66">
        <f t="shared" si="3"/>
        <v>2.4826031982597464E-2</v>
      </c>
      <c r="I96" s="66">
        <f t="shared" si="3"/>
        <v>5.2546477089986741E-2</v>
      </c>
    </row>
    <row r="97" spans="1:9" x14ac:dyDescent="0.3">
      <c r="A97" s="5">
        <f t="shared" si="4"/>
        <v>96</v>
      </c>
      <c r="B97" t="s">
        <v>98</v>
      </c>
      <c r="C97" s="67">
        <v>2110.5826580226903</v>
      </c>
      <c r="D97" s="67">
        <v>2147.9708265802269</v>
      </c>
      <c r="E97" s="67">
        <v>2201.3824959481362</v>
      </c>
      <c r="F97" s="67">
        <v>2316.8338735818475</v>
      </c>
      <c r="G97" s="66">
        <f t="shared" si="3"/>
        <v>1.7714619427681579E-2</v>
      </c>
      <c r="H97" s="66">
        <f t="shared" si="3"/>
        <v>2.4866105585309911E-2</v>
      </c>
      <c r="I97" s="66">
        <f t="shared" si="3"/>
        <v>5.2444942142590385E-2</v>
      </c>
    </row>
    <row r="98" spans="1:9" x14ac:dyDescent="0.3">
      <c r="A98" s="5">
        <f t="shared" si="4"/>
        <v>97</v>
      </c>
      <c r="B98" t="s">
        <v>182</v>
      </c>
      <c r="C98" s="67">
        <v>623.39201782820101</v>
      </c>
      <c r="D98" s="67">
        <v>634.43517017828196</v>
      </c>
      <c r="E98" s="67">
        <v>650.21110210696918</v>
      </c>
      <c r="F98" s="67">
        <v>684.3113857374392</v>
      </c>
      <c r="G98" s="66">
        <f t="shared" si="3"/>
        <v>1.7714619427681398E-2</v>
      </c>
      <c r="H98" s="66">
        <f t="shared" si="3"/>
        <v>2.4866105585309901E-2</v>
      </c>
      <c r="I98" s="66">
        <f t="shared" si="3"/>
        <v>5.2444942142590524E-2</v>
      </c>
    </row>
    <row r="99" spans="1:9" x14ac:dyDescent="0.3">
      <c r="A99" s="5">
        <f t="shared" si="4"/>
        <v>98</v>
      </c>
      <c r="B99" t="s">
        <v>1966</v>
      </c>
      <c r="C99" s="67">
        <v>3510.9828083255497</v>
      </c>
      <c r="D99" s="67">
        <v>3590.142149480409</v>
      </c>
      <c r="E99" s="67">
        <v>3628.4299669201773</v>
      </c>
      <c r="F99" s="67">
        <v>3716.0178717316767</v>
      </c>
      <c r="G99" s="66">
        <f t="shared" si="3"/>
        <v>2.2546205856419942E-2</v>
      </c>
      <c r="H99" s="66">
        <f t="shared" si="3"/>
        <v>1.0664707926762627E-2</v>
      </c>
      <c r="I99" s="66">
        <f t="shared" si="3"/>
        <v>2.413934004790624E-2</v>
      </c>
    </row>
    <row r="100" spans="1:9" x14ac:dyDescent="0.3">
      <c r="A100" s="5">
        <f t="shared" si="4"/>
        <v>99</v>
      </c>
      <c r="B100" t="s">
        <v>118</v>
      </c>
      <c r="C100" s="67">
        <v>2418.3501237172118</v>
      </c>
      <c r="D100" s="67">
        <v>2413.1244545901359</v>
      </c>
      <c r="E100" s="67">
        <v>2404.7318283312911</v>
      </c>
      <c r="F100" s="67">
        <v>2389.6059093719682</v>
      </c>
      <c r="G100" s="66">
        <f t="shared" si="3"/>
        <v>-2.160840597821951E-3</v>
      </c>
      <c r="H100" s="66">
        <f t="shared" si="3"/>
        <v>-3.4779085856432661E-3</v>
      </c>
      <c r="I100" s="66">
        <f t="shared" si="3"/>
        <v>-6.2900647719289363E-3</v>
      </c>
    </row>
    <row r="101" spans="1:9" x14ac:dyDescent="0.3">
      <c r="A101" s="5">
        <f t="shared" si="4"/>
        <v>100</v>
      </c>
      <c r="B101" t="s">
        <v>1967</v>
      </c>
      <c r="C101" s="67">
        <v>11262.302259912223</v>
      </c>
      <c r="D101" s="67">
        <v>11183.227112210205</v>
      </c>
      <c r="E101" s="67">
        <v>10984.860287914924</v>
      </c>
      <c r="F101" s="67">
        <v>10651.359665633827</v>
      </c>
      <c r="G101" s="66">
        <f t="shared" si="3"/>
        <v>-7.0212240692104112E-3</v>
      </c>
      <c r="H101" s="66">
        <f t="shared" si="3"/>
        <v>-1.7737887490337882E-2</v>
      </c>
      <c r="I101" s="66">
        <f t="shared" si="3"/>
        <v>-3.0360024027615562E-2</v>
      </c>
    </row>
    <row r="102" spans="1:9" x14ac:dyDescent="0.3">
      <c r="A102" s="5">
        <f t="shared" si="4"/>
        <v>101</v>
      </c>
      <c r="B102" t="s">
        <v>23</v>
      </c>
      <c r="C102" s="67">
        <v>716.03338689849329</v>
      </c>
      <c r="D102" s="67">
        <v>711.00595604804312</v>
      </c>
      <c r="E102" s="67">
        <v>698.39421239470312</v>
      </c>
      <c r="F102" s="67">
        <v>677.19094732565213</v>
      </c>
      <c r="G102" s="66">
        <f t="shared" si="3"/>
        <v>-7.0212240692107209E-3</v>
      </c>
      <c r="H102" s="66">
        <f t="shared" si="3"/>
        <v>-1.7737887490337445E-2</v>
      </c>
      <c r="I102" s="66">
        <f t="shared" si="3"/>
        <v>-3.0360024027615781E-2</v>
      </c>
    </row>
    <row r="103" spans="1:9" x14ac:dyDescent="0.3">
      <c r="A103" s="5">
        <f t="shared" si="4"/>
        <v>102</v>
      </c>
      <c r="B103" t="s">
        <v>24</v>
      </c>
      <c r="C103" s="67">
        <v>742.28094506925913</v>
      </c>
      <c r="D103" s="67">
        <v>737.06922423162246</v>
      </c>
      <c r="E103" s="67">
        <v>723.99517325961153</v>
      </c>
      <c r="F103" s="67">
        <v>702.01466240357195</v>
      </c>
      <c r="G103" s="66">
        <f t="shared" si="3"/>
        <v>-7.0212240692106038E-3</v>
      </c>
      <c r="H103" s="66">
        <f t="shared" si="3"/>
        <v>-1.7737887490337584E-2</v>
      </c>
      <c r="I103" s="66">
        <f t="shared" si="3"/>
        <v>-3.0360024027615683E-2</v>
      </c>
    </row>
    <row r="104" spans="1:9" x14ac:dyDescent="0.3">
      <c r="A104" s="5">
        <f t="shared" si="4"/>
        <v>103</v>
      </c>
      <c r="B104" t="s">
        <v>37</v>
      </c>
      <c r="C104" s="67">
        <v>1774.3349323437733</v>
      </c>
      <c r="D104" s="67">
        <v>1761.8769292099605</v>
      </c>
      <c r="E104" s="67">
        <v>1730.6249544678126</v>
      </c>
      <c r="F104" s="67">
        <v>1678.0831392673783</v>
      </c>
      <c r="G104" s="66">
        <f t="shared" si="3"/>
        <v>-7.0212240692103288E-3</v>
      </c>
      <c r="H104" s="66">
        <f t="shared" si="3"/>
        <v>-1.7737887490337678E-2</v>
      </c>
      <c r="I104" s="66">
        <f t="shared" si="3"/>
        <v>-3.0360024027615781E-2</v>
      </c>
    </row>
    <row r="105" spans="1:9" x14ac:dyDescent="0.3">
      <c r="A105" s="5">
        <f t="shared" si="4"/>
        <v>104</v>
      </c>
      <c r="B105" t="s">
        <v>51</v>
      </c>
      <c r="C105" s="67">
        <v>801.07547537177459</v>
      </c>
      <c r="D105" s="67">
        <v>795.45094496284003</v>
      </c>
      <c r="E105" s="67">
        <v>781.3413255970064</v>
      </c>
      <c r="F105" s="67">
        <v>757.61978417811224</v>
      </c>
      <c r="G105" s="66">
        <f t="shared" si="3"/>
        <v>-7.0212240692105179E-3</v>
      </c>
      <c r="H105" s="66">
        <f t="shared" si="3"/>
        <v>-1.773788749033765E-2</v>
      </c>
      <c r="I105" s="66">
        <f t="shared" si="3"/>
        <v>-3.0360024027615631E-2</v>
      </c>
    </row>
    <row r="106" spans="1:9" x14ac:dyDescent="0.3">
      <c r="A106" s="5">
        <f t="shared" si="4"/>
        <v>105</v>
      </c>
      <c r="B106" t="s">
        <v>106</v>
      </c>
      <c r="C106" s="67">
        <v>651.98934496182437</v>
      </c>
      <c r="D106" s="67">
        <v>647.41158168010975</v>
      </c>
      <c r="E106" s="67">
        <v>635.92786788432636</v>
      </c>
      <c r="F106" s="67">
        <v>616.62108253552776</v>
      </c>
      <c r="G106" s="66">
        <f t="shared" si="3"/>
        <v>-7.0212240692103089E-3</v>
      </c>
      <c r="H106" s="66">
        <f t="shared" si="3"/>
        <v>-1.7737887490337736E-2</v>
      </c>
      <c r="I106" s="66">
        <f t="shared" si="3"/>
        <v>-3.0360024027615742E-2</v>
      </c>
    </row>
    <row r="107" spans="1:9" x14ac:dyDescent="0.3">
      <c r="A107" s="5">
        <f>A106+1</f>
        <v>106</v>
      </c>
      <c r="B107" t="s">
        <v>123</v>
      </c>
      <c r="C107" s="67">
        <v>1219.9865037771981</v>
      </c>
      <c r="D107" s="67">
        <v>1211.4207051727658</v>
      </c>
      <c r="E107" s="67">
        <v>1189.9326610009457</v>
      </c>
      <c r="F107" s="67">
        <v>1153.8062768217123</v>
      </c>
      <c r="G107" s="66">
        <f t="shared" si="3"/>
        <v>-7.0212240692103956E-3</v>
      </c>
      <c r="H107" s="66">
        <f t="shared" si="3"/>
        <v>-1.7737887490337712E-2</v>
      </c>
      <c r="I107" s="66">
        <f t="shared" si="3"/>
        <v>-3.0360024027615663E-2</v>
      </c>
    </row>
    <row r="108" spans="1:9" x14ac:dyDescent="0.3">
      <c r="A108" s="5">
        <f t="shared" ref="A108:A171" si="5">A107+1</f>
        <v>107</v>
      </c>
      <c r="B108" t="s">
        <v>16</v>
      </c>
      <c r="C108" s="67">
        <v>400</v>
      </c>
      <c r="D108" s="67">
        <v>400</v>
      </c>
      <c r="E108" s="67">
        <v>400</v>
      </c>
      <c r="F108" s="67">
        <v>400</v>
      </c>
      <c r="G108" s="66">
        <f t="shared" si="3"/>
        <v>0</v>
      </c>
      <c r="H108" s="66">
        <f t="shared" si="3"/>
        <v>0</v>
      </c>
      <c r="I108" s="66">
        <f t="shared" si="3"/>
        <v>0</v>
      </c>
    </row>
    <row r="109" spans="1:9" x14ac:dyDescent="0.3">
      <c r="A109" s="5">
        <f t="shared" si="5"/>
        <v>108</v>
      </c>
      <c r="B109" t="s">
        <v>18</v>
      </c>
      <c r="C109" s="67">
        <v>107500</v>
      </c>
      <c r="D109" s="67">
        <v>115700</v>
      </c>
      <c r="E109" s="67">
        <v>121100</v>
      </c>
      <c r="F109" s="67">
        <v>126100</v>
      </c>
      <c r="G109" s="66">
        <f t="shared" si="3"/>
        <v>7.6279069767441865E-2</v>
      </c>
      <c r="H109" s="66">
        <f t="shared" si="3"/>
        <v>4.6672428694900604E-2</v>
      </c>
      <c r="I109" s="66">
        <f t="shared" si="3"/>
        <v>4.1288191577208921E-2</v>
      </c>
    </row>
    <row r="110" spans="1:9" x14ac:dyDescent="0.3">
      <c r="A110" s="5">
        <f t="shared" si="5"/>
        <v>109</v>
      </c>
      <c r="B110" t="s">
        <v>25</v>
      </c>
      <c r="C110" s="67">
        <v>135200</v>
      </c>
      <c r="D110" s="67">
        <v>169700</v>
      </c>
      <c r="E110" s="67">
        <v>200300</v>
      </c>
      <c r="F110" s="67">
        <v>282400</v>
      </c>
      <c r="G110" s="66">
        <f t="shared" si="3"/>
        <v>0.25517751479289941</v>
      </c>
      <c r="H110" s="66">
        <f t="shared" si="3"/>
        <v>0.1803182086034178</v>
      </c>
      <c r="I110" s="66">
        <f t="shared" si="3"/>
        <v>0.40988517224163756</v>
      </c>
    </row>
    <row r="111" spans="1:9" x14ac:dyDescent="0.3">
      <c r="A111" s="5">
        <f t="shared" si="5"/>
        <v>110</v>
      </c>
      <c r="B111" t="s">
        <v>1969</v>
      </c>
      <c r="C111" s="67">
        <v>3900</v>
      </c>
      <c r="D111" s="67">
        <v>4100</v>
      </c>
      <c r="E111" s="67">
        <v>4100</v>
      </c>
      <c r="F111" s="67">
        <v>4200</v>
      </c>
      <c r="G111" s="66">
        <f t="shared" si="3"/>
        <v>5.128205128205128E-2</v>
      </c>
      <c r="H111" s="66">
        <f t="shared" si="3"/>
        <v>0</v>
      </c>
      <c r="I111" s="66">
        <f t="shared" si="3"/>
        <v>2.4390243902439025E-2</v>
      </c>
    </row>
    <row r="112" spans="1:9" x14ac:dyDescent="0.3">
      <c r="A112" s="5">
        <f t="shared" si="5"/>
        <v>111</v>
      </c>
      <c r="B112" t="s">
        <v>1970</v>
      </c>
      <c r="C112" s="67">
        <v>5300</v>
      </c>
      <c r="D112" s="67">
        <v>5500</v>
      </c>
      <c r="E112" s="67">
        <v>5700</v>
      </c>
      <c r="F112" s="67">
        <v>5900</v>
      </c>
      <c r="G112" s="66">
        <f t="shared" si="3"/>
        <v>3.7735849056603772E-2</v>
      </c>
      <c r="H112" s="66">
        <f t="shared" si="3"/>
        <v>3.6363636363636362E-2</v>
      </c>
      <c r="I112" s="66">
        <f t="shared" si="3"/>
        <v>3.5087719298245612E-2</v>
      </c>
    </row>
    <row r="113" spans="1:9" x14ac:dyDescent="0.3">
      <c r="A113" s="5">
        <f t="shared" si="5"/>
        <v>112</v>
      </c>
      <c r="B113" t="s">
        <v>34</v>
      </c>
      <c r="C113" s="67">
        <v>289400</v>
      </c>
      <c r="D113" s="67">
        <v>295800</v>
      </c>
      <c r="E113" s="67">
        <v>301300</v>
      </c>
      <c r="F113" s="67">
        <v>322300</v>
      </c>
      <c r="G113" s="66">
        <f t="shared" si="3"/>
        <v>2.21147201105736E-2</v>
      </c>
      <c r="H113" s="66">
        <f t="shared" si="3"/>
        <v>1.8593644354293441E-2</v>
      </c>
      <c r="I113" s="66">
        <f t="shared" si="3"/>
        <v>6.9697975439761042E-2</v>
      </c>
    </row>
    <row r="114" spans="1:9" x14ac:dyDescent="0.3">
      <c r="A114" s="5">
        <f t="shared" si="5"/>
        <v>113</v>
      </c>
      <c r="B114" t="s">
        <v>1971</v>
      </c>
      <c r="C114" s="67">
        <v>37500</v>
      </c>
      <c r="D114" s="67">
        <v>37800</v>
      </c>
      <c r="E114" s="67">
        <v>38300</v>
      </c>
      <c r="F114" s="67">
        <v>38500</v>
      </c>
      <c r="G114" s="66">
        <f t="shared" si="3"/>
        <v>8.0000000000000002E-3</v>
      </c>
      <c r="H114" s="66">
        <f t="shared" si="3"/>
        <v>1.3227513227513227E-2</v>
      </c>
      <c r="I114" s="66">
        <f t="shared" si="3"/>
        <v>5.2219321148825066E-3</v>
      </c>
    </row>
    <row r="115" spans="1:9" x14ac:dyDescent="0.3">
      <c r="A115" s="5">
        <f t="shared" si="5"/>
        <v>114</v>
      </c>
      <c r="B115" t="s">
        <v>1972</v>
      </c>
      <c r="C115" s="67">
        <v>1200</v>
      </c>
      <c r="D115" s="67">
        <v>1200</v>
      </c>
      <c r="E115" s="67">
        <v>1200</v>
      </c>
      <c r="F115" s="67">
        <v>1200</v>
      </c>
      <c r="G115" s="66">
        <f t="shared" si="3"/>
        <v>0</v>
      </c>
      <c r="H115" s="66">
        <f t="shared" si="3"/>
        <v>0</v>
      </c>
      <c r="I115" s="66">
        <f t="shared" si="3"/>
        <v>0</v>
      </c>
    </row>
    <row r="116" spans="1:9" x14ac:dyDescent="0.3">
      <c r="A116" s="5">
        <f t="shared" si="5"/>
        <v>115</v>
      </c>
      <c r="B116" t="s">
        <v>58</v>
      </c>
      <c r="C116" s="67">
        <v>24900</v>
      </c>
      <c r="D116" s="67">
        <v>25300</v>
      </c>
      <c r="E116" s="67">
        <v>25500</v>
      </c>
      <c r="F116" s="67">
        <v>25900</v>
      </c>
      <c r="G116" s="66">
        <f t="shared" si="3"/>
        <v>1.6064257028112448E-2</v>
      </c>
      <c r="H116" s="66">
        <f t="shared" si="3"/>
        <v>7.9051383399209481E-3</v>
      </c>
      <c r="I116" s="66">
        <f t="shared" si="3"/>
        <v>1.5686274509803921E-2</v>
      </c>
    </row>
    <row r="117" spans="1:9" x14ac:dyDescent="0.3">
      <c r="A117" s="5">
        <f t="shared" si="5"/>
        <v>116</v>
      </c>
      <c r="B117" t="s">
        <v>62</v>
      </c>
      <c r="C117" s="67">
        <v>2200</v>
      </c>
      <c r="D117" s="67">
        <v>2300</v>
      </c>
      <c r="E117" s="67">
        <v>2300</v>
      </c>
      <c r="F117" s="67">
        <v>2300</v>
      </c>
      <c r="G117" s="66">
        <f t="shared" si="3"/>
        <v>4.5454545454545456E-2</v>
      </c>
      <c r="H117" s="66">
        <f t="shared" si="3"/>
        <v>0</v>
      </c>
      <c r="I117" s="66">
        <f t="shared" si="3"/>
        <v>0</v>
      </c>
    </row>
    <row r="118" spans="1:9" x14ac:dyDescent="0.3">
      <c r="A118" s="5">
        <f t="shared" si="5"/>
        <v>117</v>
      </c>
      <c r="B118" t="s">
        <v>1973</v>
      </c>
      <c r="C118" s="67">
        <v>3600</v>
      </c>
      <c r="D118" s="67">
        <v>3600</v>
      </c>
      <c r="E118" s="67">
        <v>3600</v>
      </c>
      <c r="F118" s="67">
        <v>3600</v>
      </c>
      <c r="G118" s="66">
        <f t="shared" si="3"/>
        <v>0</v>
      </c>
      <c r="H118" s="66">
        <f t="shared" si="3"/>
        <v>0</v>
      </c>
      <c r="I118" s="66">
        <f t="shared" si="3"/>
        <v>0</v>
      </c>
    </row>
    <row r="119" spans="1:9" x14ac:dyDescent="0.3">
      <c r="A119" s="5">
        <f t="shared" si="5"/>
        <v>118</v>
      </c>
      <c r="B119" t="s">
        <v>63</v>
      </c>
      <c r="C119" s="67">
        <v>291800</v>
      </c>
      <c r="D119" s="67">
        <v>297800</v>
      </c>
      <c r="E119" s="67">
        <v>302900</v>
      </c>
      <c r="F119" s="67">
        <v>314600</v>
      </c>
      <c r="G119" s="66">
        <f t="shared" si="3"/>
        <v>2.0562028786840301E-2</v>
      </c>
      <c r="H119" s="66">
        <f t="shared" si="3"/>
        <v>1.7125587642713231E-2</v>
      </c>
      <c r="I119" s="66">
        <f t="shared" si="3"/>
        <v>3.8626609442060089E-2</v>
      </c>
    </row>
    <row r="120" spans="1:9" x14ac:dyDescent="0.3">
      <c r="A120" s="5">
        <f t="shared" si="5"/>
        <v>119</v>
      </c>
      <c r="B120" t="s">
        <v>64</v>
      </c>
      <c r="C120" s="67">
        <v>266700</v>
      </c>
      <c r="D120" s="67">
        <v>277600</v>
      </c>
      <c r="E120" s="67">
        <v>286700</v>
      </c>
      <c r="F120" s="67">
        <v>297800</v>
      </c>
      <c r="G120" s="66">
        <f t="shared" si="3"/>
        <v>4.0869891263592049E-2</v>
      </c>
      <c r="H120" s="66">
        <f t="shared" si="3"/>
        <v>3.2780979827089336E-2</v>
      </c>
      <c r="I120" s="66">
        <f t="shared" si="3"/>
        <v>3.8716428322288103E-2</v>
      </c>
    </row>
    <row r="121" spans="1:9" x14ac:dyDescent="0.3">
      <c r="A121" s="5">
        <f t="shared" si="5"/>
        <v>120</v>
      </c>
      <c r="B121" t="s">
        <v>67</v>
      </c>
      <c r="C121" s="67">
        <v>133500</v>
      </c>
      <c r="D121" s="67">
        <v>166200</v>
      </c>
      <c r="E121" s="67">
        <v>184700</v>
      </c>
      <c r="F121" s="67">
        <v>216400</v>
      </c>
      <c r="G121" s="66">
        <f t="shared" si="3"/>
        <v>0.24494382022471911</v>
      </c>
      <c r="H121" s="66">
        <f t="shared" si="3"/>
        <v>0.11131167268351384</v>
      </c>
      <c r="I121" s="66">
        <f t="shared" si="3"/>
        <v>0.17162966973470492</v>
      </c>
    </row>
    <row r="122" spans="1:9" x14ac:dyDescent="0.3">
      <c r="A122" s="5">
        <f t="shared" si="5"/>
        <v>121</v>
      </c>
      <c r="B122" t="s">
        <v>1974</v>
      </c>
      <c r="C122" s="67">
        <v>5400</v>
      </c>
      <c r="D122" s="67">
        <v>5400</v>
      </c>
      <c r="E122" s="67">
        <v>5600</v>
      </c>
      <c r="F122" s="67">
        <v>5700</v>
      </c>
      <c r="G122" s="66">
        <f t="shared" si="3"/>
        <v>0</v>
      </c>
      <c r="H122" s="66">
        <f t="shared" si="3"/>
        <v>3.7037037037037035E-2</v>
      </c>
      <c r="I122" s="66">
        <f t="shared" si="3"/>
        <v>1.7857142857142856E-2</v>
      </c>
    </row>
    <row r="123" spans="1:9" x14ac:dyDescent="0.3">
      <c r="A123" s="5">
        <f t="shared" si="5"/>
        <v>122</v>
      </c>
      <c r="B123" t="s">
        <v>84</v>
      </c>
      <c r="C123" s="67">
        <v>7100</v>
      </c>
      <c r="D123" s="67">
        <v>7700</v>
      </c>
      <c r="E123" s="67">
        <v>7800</v>
      </c>
      <c r="F123" s="67">
        <v>7900</v>
      </c>
      <c r="G123" s="66">
        <f t="shared" si="3"/>
        <v>8.4507042253521125E-2</v>
      </c>
      <c r="H123" s="66">
        <f t="shared" si="3"/>
        <v>1.2987012987012988E-2</v>
      </c>
      <c r="I123" s="66">
        <f t="shared" si="3"/>
        <v>1.282051282051282E-2</v>
      </c>
    </row>
    <row r="124" spans="1:9" x14ac:dyDescent="0.3">
      <c r="A124" s="5">
        <f t="shared" si="5"/>
        <v>123</v>
      </c>
      <c r="B124" t="s">
        <v>92</v>
      </c>
      <c r="C124" s="67">
        <v>533400</v>
      </c>
      <c r="D124" s="67">
        <v>547900</v>
      </c>
      <c r="E124" s="67">
        <v>565300</v>
      </c>
      <c r="F124" s="67">
        <v>587700</v>
      </c>
      <c r="G124" s="66">
        <f t="shared" si="3"/>
        <v>2.7184101987251595E-2</v>
      </c>
      <c r="H124" s="66">
        <f t="shared" si="3"/>
        <v>3.1757620003650303E-2</v>
      </c>
      <c r="I124" s="66">
        <f t="shared" si="3"/>
        <v>3.9624977887847163E-2</v>
      </c>
    </row>
    <row r="125" spans="1:9" x14ac:dyDescent="0.3">
      <c r="A125" s="5">
        <f t="shared" si="5"/>
        <v>124</v>
      </c>
      <c r="B125" t="s">
        <v>1975</v>
      </c>
      <c r="C125" s="67">
        <v>13300</v>
      </c>
      <c r="D125" s="67">
        <v>13300</v>
      </c>
      <c r="E125" s="67">
        <v>13300</v>
      </c>
      <c r="F125" s="67">
        <v>13300</v>
      </c>
      <c r="G125" s="66">
        <f t="shared" si="3"/>
        <v>0</v>
      </c>
      <c r="H125" s="66">
        <f t="shared" si="3"/>
        <v>0</v>
      </c>
      <c r="I125" s="66">
        <f t="shared" si="3"/>
        <v>0</v>
      </c>
    </row>
    <row r="126" spans="1:9" x14ac:dyDescent="0.3">
      <c r="A126" s="5">
        <f t="shared" si="5"/>
        <v>125</v>
      </c>
      <c r="B126" t="s">
        <v>111</v>
      </c>
      <c r="C126" s="67">
        <v>209700</v>
      </c>
      <c r="D126" s="67">
        <v>228200</v>
      </c>
      <c r="E126" s="67">
        <v>249200</v>
      </c>
      <c r="F126" s="67">
        <v>279200</v>
      </c>
      <c r="G126" s="66">
        <f t="shared" si="3"/>
        <v>8.8221268478779202E-2</v>
      </c>
      <c r="H126" s="66">
        <f t="shared" si="3"/>
        <v>9.202453987730061E-2</v>
      </c>
      <c r="I126" s="66">
        <f t="shared" si="3"/>
        <v>0.12038523274478331</v>
      </c>
    </row>
    <row r="127" spans="1:9" x14ac:dyDescent="0.3">
      <c r="A127" s="5">
        <f>A126+1</f>
        <v>126</v>
      </c>
      <c r="B127" t="s">
        <v>113</v>
      </c>
      <c r="C127" s="67">
        <v>1741500</v>
      </c>
      <c r="D127" s="67">
        <v>1823600</v>
      </c>
      <c r="E127" s="67">
        <v>1896100</v>
      </c>
      <c r="F127" s="67">
        <v>1995700</v>
      </c>
      <c r="G127" s="66">
        <f t="shared" si="3"/>
        <v>4.7143267298306056E-2</v>
      </c>
      <c r="H127" s="66">
        <f t="shared" si="3"/>
        <v>3.975652555384953E-2</v>
      </c>
      <c r="I127" s="66">
        <f t="shared" si="3"/>
        <v>5.2528875059332313E-2</v>
      </c>
    </row>
    <row r="128" spans="1:9" x14ac:dyDescent="0.3">
      <c r="A128" s="5">
        <f t="shared" si="5"/>
        <v>127</v>
      </c>
      <c r="B128" t="s">
        <v>119</v>
      </c>
      <c r="C128" s="67">
        <v>75200</v>
      </c>
      <c r="D128" s="67">
        <v>80800</v>
      </c>
      <c r="E128" s="67">
        <v>83600</v>
      </c>
      <c r="F128" s="67">
        <v>86700</v>
      </c>
      <c r="G128" s="66">
        <f t="shared" si="3"/>
        <v>7.4468085106382975E-2</v>
      </c>
      <c r="H128" s="66">
        <f t="shared" si="3"/>
        <v>3.4653465346534656E-2</v>
      </c>
      <c r="I128" s="66">
        <f t="shared" si="3"/>
        <v>3.7081339712918659E-2</v>
      </c>
    </row>
    <row r="129" spans="1:9" x14ac:dyDescent="0.3">
      <c r="A129" s="5">
        <f t="shared" si="5"/>
        <v>128</v>
      </c>
      <c r="B129" t="s">
        <v>2057</v>
      </c>
      <c r="C129" s="67">
        <v>5400</v>
      </c>
      <c r="D129" s="67">
        <v>5500</v>
      </c>
      <c r="E129" s="67">
        <v>5800</v>
      </c>
      <c r="F129" s="67">
        <v>6000</v>
      </c>
      <c r="G129" s="66">
        <f t="shared" si="3"/>
        <v>1.8518518518518517E-2</v>
      </c>
      <c r="H129" s="66">
        <f t="shared" si="3"/>
        <v>5.4545454545454543E-2</v>
      </c>
      <c r="I129" s="66">
        <f t="shared" si="3"/>
        <v>3.4482758620689655E-2</v>
      </c>
    </row>
    <row r="130" spans="1:9" x14ac:dyDescent="0.3">
      <c r="A130" s="5">
        <f t="shared" si="5"/>
        <v>129</v>
      </c>
      <c r="B130" t="s">
        <v>127</v>
      </c>
      <c r="C130" s="67">
        <v>261500</v>
      </c>
      <c r="D130" s="67">
        <v>277800</v>
      </c>
      <c r="E130" s="67">
        <v>284400</v>
      </c>
      <c r="F130" s="67">
        <v>296600</v>
      </c>
      <c r="G130" s="66">
        <f t="shared" si="3"/>
        <v>6.2332695984703632E-2</v>
      </c>
      <c r="H130" s="66">
        <f t="shared" si="3"/>
        <v>2.3758099352051837E-2</v>
      </c>
      <c r="I130" s="66">
        <f t="shared" si="3"/>
        <v>4.2897327707454289E-2</v>
      </c>
    </row>
    <row r="131" spans="1:9" x14ac:dyDescent="0.3">
      <c r="A131" s="5">
        <f t="shared" si="5"/>
        <v>130</v>
      </c>
      <c r="B131" t="s">
        <v>140</v>
      </c>
      <c r="C131" s="67">
        <v>194500</v>
      </c>
      <c r="D131" s="67">
        <v>240400</v>
      </c>
      <c r="E131" s="67">
        <v>267000</v>
      </c>
      <c r="F131" s="67">
        <v>305600</v>
      </c>
      <c r="G131" s="66">
        <f t="shared" ref="G131:I194" si="6">((D131-C131)/C131)</f>
        <v>0.23598971722365039</v>
      </c>
      <c r="H131" s="66">
        <f t="shared" si="6"/>
        <v>0.11064891846921797</v>
      </c>
      <c r="I131" s="66">
        <f t="shared" si="6"/>
        <v>0.14456928838951311</v>
      </c>
    </row>
    <row r="132" spans="1:9" x14ac:dyDescent="0.3">
      <c r="A132" s="5">
        <f t="shared" si="5"/>
        <v>131</v>
      </c>
      <c r="B132" t="s">
        <v>1976</v>
      </c>
      <c r="C132" s="67">
        <v>206400</v>
      </c>
      <c r="D132" s="67">
        <v>221100</v>
      </c>
      <c r="E132" s="67">
        <v>235200</v>
      </c>
      <c r="F132" s="67">
        <v>251800</v>
      </c>
      <c r="G132" s="66">
        <f t="shared" si="6"/>
        <v>7.1220930232558141E-2</v>
      </c>
      <c r="H132" s="66">
        <f t="shared" si="6"/>
        <v>6.3772048846675713E-2</v>
      </c>
      <c r="I132" s="66">
        <f t="shared" si="6"/>
        <v>7.0578231292517002E-2</v>
      </c>
    </row>
    <row r="133" spans="1:9" x14ac:dyDescent="0.3">
      <c r="A133" s="5">
        <f t="shared" si="5"/>
        <v>132</v>
      </c>
      <c r="B133" t="s">
        <v>144</v>
      </c>
      <c r="C133" s="67">
        <v>7700</v>
      </c>
      <c r="D133" s="67">
        <v>8100</v>
      </c>
      <c r="E133" s="67">
        <v>8500</v>
      </c>
      <c r="F133" s="67">
        <v>9300</v>
      </c>
      <c r="G133" s="66">
        <f t="shared" si="6"/>
        <v>5.1948051948051951E-2</v>
      </c>
      <c r="H133" s="66">
        <f t="shared" si="6"/>
        <v>4.9382716049382713E-2</v>
      </c>
      <c r="I133" s="66">
        <f t="shared" si="6"/>
        <v>9.4117647058823528E-2</v>
      </c>
    </row>
    <row r="134" spans="1:9" x14ac:dyDescent="0.3">
      <c r="A134" s="5">
        <f t="shared" si="5"/>
        <v>133</v>
      </c>
      <c r="B134" t="s">
        <v>173</v>
      </c>
      <c r="C134" s="67">
        <v>7300</v>
      </c>
      <c r="D134" s="67">
        <v>7400</v>
      </c>
      <c r="E134" s="67">
        <v>7400</v>
      </c>
      <c r="F134" s="67">
        <v>7400</v>
      </c>
      <c r="G134" s="66">
        <f t="shared" si="6"/>
        <v>1.3698630136986301E-2</v>
      </c>
      <c r="H134" s="66">
        <f t="shared" si="6"/>
        <v>0</v>
      </c>
      <c r="I134" s="66">
        <f t="shared" si="6"/>
        <v>0</v>
      </c>
    </row>
    <row r="135" spans="1:9" x14ac:dyDescent="0.3">
      <c r="A135" s="5">
        <f t="shared" si="5"/>
        <v>134</v>
      </c>
      <c r="B135" t="s">
        <v>2044</v>
      </c>
      <c r="C135" s="67">
        <v>7400</v>
      </c>
      <c r="D135" s="67">
        <v>7600</v>
      </c>
      <c r="E135" s="67">
        <v>7700</v>
      </c>
      <c r="F135" s="67">
        <v>7800</v>
      </c>
      <c r="G135" s="66">
        <f t="shared" si="6"/>
        <v>2.7027027027027029E-2</v>
      </c>
      <c r="H135" s="66">
        <f t="shared" si="6"/>
        <v>1.3157894736842105E-2</v>
      </c>
      <c r="I135" s="66">
        <f t="shared" si="6"/>
        <v>1.2987012987012988E-2</v>
      </c>
    </row>
    <row r="136" spans="1:9" x14ac:dyDescent="0.3">
      <c r="A136" s="5">
        <f t="shared" si="5"/>
        <v>135</v>
      </c>
      <c r="B136" s="60" t="s">
        <v>157</v>
      </c>
      <c r="C136" s="67">
        <v>341400</v>
      </c>
      <c r="D136" s="67">
        <v>384400</v>
      </c>
      <c r="E136" s="67">
        <v>438700</v>
      </c>
      <c r="F136" s="67">
        <v>529900</v>
      </c>
      <c r="G136" s="66">
        <f t="shared" si="6"/>
        <v>0.1259519625073228</v>
      </c>
      <c r="H136" s="66">
        <f t="shared" si="6"/>
        <v>0.14125910509885536</v>
      </c>
      <c r="I136" s="66">
        <f t="shared" si="6"/>
        <v>0.20788693868247093</v>
      </c>
    </row>
    <row r="137" spans="1:9" x14ac:dyDescent="0.3">
      <c r="A137" s="5">
        <f t="shared" si="5"/>
        <v>136</v>
      </c>
      <c r="B137" t="s">
        <v>26</v>
      </c>
      <c r="C137" s="67">
        <v>45341.82527130469</v>
      </c>
      <c r="D137" s="67">
        <v>47473.893948602054</v>
      </c>
      <c r="E137" s="67">
        <v>48826.77039431809</v>
      </c>
      <c r="F137" s="67">
        <v>51414.028933699978</v>
      </c>
      <c r="G137" s="66">
        <f t="shared" si="6"/>
        <v>4.7022118420245389E-2</v>
      </c>
      <c r="H137" s="66">
        <f t="shared" si="6"/>
        <v>2.8497271514755819E-2</v>
      </c>
      <c r="I137" s="66">
        <f t="shared" si="6"/>
        <v>5.2988524911386808E-2</v>
      </c>
    </row>
    <row r="138" spans="1:9" x14ac:dyDescent="0.3">
      <c r="A138" s="5">
        <f t="shared" si="5"/>
        <v>137</v>
      </c>
      <c r="B138" t="s">
        <v>1977</v>
      </c>
      <c r="C138" s="67">
        <v>2623.5456634608199</v>
      </c>
      <c r="D138" s="67">
        <v>2549.9668451485245</v>
      </c>
      <c r="E138" s="67">
        <v>2440.7988008784737</v>
      </c>
      <c r="F138" s="67">
        <v>2240.4994759470896</v>
      </c>
      <c r="G138" s="66">
        <f t="shared" si="6"/>
        <v>-2.8045564190880053E-2</v>
      </c>
      <c r="H138" s="66">
        <f t="shared" si="6"/>
        <v>-4.2811554384618776E-2</v>
      </c>
      <c r="I138" s="66">
        <f t="shared" si="6"/>
        <v>-8.2063021687528617E-2</v>
      </c>
    </row>
    <row r="139" spans="1:9" x14ac:dyDescent="0.3">
      <c r="A139" s="5">
        <f t="shared" si="5"/>
        <v>138</v>
      </c>
      <c r="B139" t="s">
        <v>1978</v>
      </c>
      <c r="C139" s="67">
        <v>37898.773139218567</v>
      </c>
      <c r="D139" s="67">
        <v>40573.700774256955</v>
      </c>
      <c r="E139" s="67">
        <v>42554.293582522303</v>
      </c>
      <c r="F139" s="67">
        <v>46303.583203848852</v>
      </c>
      <c r="G139" s="66">
        <f t="shared" si="6"/>
        <v>7.0580850340780765E-2</v>
      </c>
      <c r="H139" s="66">
        <f t="shared" si="6"/>
        <v>4.8814694505806257E-2</v>
      </c>
      <c r="I139" s="66">
        <f t="shared" si="6"/>
        <v>8.8106024226576249E-2</v>
      </c>
    </row>
    <row r="140" spans="1:9" x14ac:dyDescent="0.3">
      <c r="A140" s="5">
        <f t="shared" si="5"/>
        <v>139</v>
      </c>
      <c r="B140" t="s">
        <v>78</v>
      </c>
      <c r="C140" s="67">
        <v>61590.95408792291</v>
      </c>
      <c r="D140" s="67">
        <v>64177.884159220353</v>
      </c>
      <c r="E140" s="67">
        <v>65721.292239055037</v>
      </c>
      <c r="F140" s="67">
        <v>68686.232058689653</v>
      </c>
      <c r="G140" s="66">
        <f t="shared" si="6"/>
        <v>4.2001785970136533E-2</v>
      </c>
      <c r="H140" s="66">
        <f t="shared" si="6"/>
        <v>2.4048908748777201E-2</v>
      </c>
      <c r="I140" s="66">
        <f t="shared" si="6"/>
        <v>4.5113839345244842E-2</v>
      </c>
    </row>
    <row r="141" spans="1:9" x14ac:dyDescent="0.3">
      <c r="A141" s="5">
        <f t="shared" si="5"/>
        <v>140</v>
      </c>
      <c r="B141" s="61" t="s">
        <v>158</v>
      </c>
      <c r="C141" s="67">
        <v>91898.241838093003</v>
      </c>
      <c r="D141" s="67">
        <v>98576.554272772089</v>
      </c>
      <c r="E141" s="67">
        <v>103550.4549832261</v>
      </c>
      <c r="F141" s="67">
        <v>112961.54632781442</v>
      </c>
      <c r="G141" s="66">
        <f t="shared" si="6"/>
        <v>7.2670731246904444E-2</v>
      </c>
      <c r="H141" s="66">
        <f t="shared" si="6"/>
        <v>5.0457238510190572E-2</v>
      </c>
      <c r="I141" s="66">
        <f t="shared" si="6"/>
        <v>9.0884113895132582E-2</v>
      </c>
    </row>
    <row r="142" spans="1:9" x14ac:dyDescent="0.3">
      <c r="A142" s="5">
        <f t="shared" si="5"/>
        <v>141</v>
      </c>
      <c r="B142" t="s">
        <v>17</v>
      </c>
      <c r="C142" s="67">
        <v>1220.1812129434229</v>
      </c>
      <c r="D142" s="67">
        <v>1308.8620364787459</v>
      </c>
      <c r="E142" s="67">
        <v>1374.8913425786354</v>
      </c>
      <c r="F142" s="67">
        <v>1499.8597377148026</v>
      </c>
      <c r="G142" s="66">
        <f t="shared" si="6"/>
        <v>7.2678404317830597E-2</v>
      </c>
      <c r="H142" s="66">
        <f t="shared" si="6"/>
        <v>5.0447873236150437E-2</v>
      </c>
      <c r="I142" s="66">
        <f t="shared" si="6"/>
        <v>9.089328826653785E-2</v>
      </c>
    </row>
    <row r="143" spans="1:9" x14ac:dyDescent="0.3">
      <c r="A143" s="5">
        <f t="shared" si="5"/>
        <v>142</v>
      </c>
      <c r="B143" t="s">
        <v>19</v>
      </c>
      <c r="C143" s="67">
        <v>1791.6000401969652</v>
      </c>
      <c r="D143" s="67">
        <v>1921.8106722942418</v>
      </c>
      <c r="E143" s="67">
        <v>2018.7619334740227</v>
      </c>
      <c r="F143" s="67">
        <v>2202.2538438347906</v>
      </c>
      <c r="G143" s="66">
        <f t="shared" si="6"/>
        <v>7.2678404317830625E-2</v>
      </c>
      <c r="H143" s="66">
        <f t="shared" si="6"/>
        <v>5.0447873236150395E-2</v>
      </c>
      <c r="I143" s="66">
        <f t="shared" si="6"/>
        <v>9.0893288266537947E-2</v>
      </c>
    </row>
    <row r="144" spans="1:9" x14ac:dyDescent="0.3">
      <c r="A144" s="5">
        <f t="shared" si="5"/>
        <v>143</v>
      </c>
      <c r="B144" t="s">
        <v>32</v>
      </c>
      <c r="C144" s="67">
        <v>1821.613958396141</v>
      </c>
      <c r="D144" s="67">
        <v>1954.0059541754597</v>
      </c>
      <c r="E144" s="67">
        <v>2052.5813988543864</v>
      </c>
      <c r="F144" s="67">
        <v>2239.1472716309918</v>
      </c>
      <c r="G144" s="66">
        <f t="shared" si="6"/>
        <v>7.2678404317830653E-2</v>
      </c>
      <c r="H144" s="66">
        <f t="shared" si="6"/>
        <v>5.0447873236150409E-2</v>
      </c>
      <c r="I144" s="66">
        <f t="shared" si="6"/>
        <v>9.0893288266537905E-2</v>
      </c>
    </row>
    <row r="145" spans="1:9" x14ac:dyDescent="0.3">
      <c r="A145" s="5">
        <f t="shared" si="5"/>
        <v>144</v>
      </c>
      <c r="B145" t="s">
        <v>1979</v>
      </c>
      <c r="C145" s="67">
        <v>3190.7103808662446</v>
      </c>
      <c r="D145" s="67">
        <v>3422.6061199879409</v>
      </c>
      <c r="E145" s="67">
        <v>3595.2693196663654</v>
      </c>
      <c r="F145" s="67">
        <v>3922.05517033464</v>
      </c>
      <c r="G145" s="66">
        <f t="shared" si="6"/>
        <v>7.2678404317830653E-2</v>
      </c>
      <c r="H145" s="66">
        <f t="shared" si="6"/>
        <v>5.0447873236150471E-2</v>
      </c>
      <c r="I145" s="66">
        <f t="shared" si="6"/>
        <v>9.0893288266537919E-2</v>
      </c>
    </row>
    <row r="146" spans="1:9" x14ac:dyDescent="0.3">
      <c r="A146" s="5">
        <f t="shared" si="5"/>
        <v>145</v>
      </c>
      <c r="B146" t="s">
        <v>47</v>
      </c>
      <c r="C146" s="67">
        <v>2001.697467591197</v>
      </c>
      <c r="D146" s="67">
        <v>2147.1776454627675</v>
      </c>
      <c r="E146" s="67">
        <v>2255.4981911365694</v>
      </c>
      <c r="F146" s="67">
        <v>2460.5078384082003</v>
      </c>
      <c r="G146" s="66">
        <f t="shared" si="6"/>
        <v>7.2678404317830542E-2</v>
      </c>
      <c r="H146" s="66">
        <f t="shared" si="6"/>
        <v>5.0447873236150555E-2</v>
      </c>
      <c r="I146" s="66">
        <f t="shared" si="6"/>
        <v>9.0893288266537864E-2</v>
      </c>
    </row>
    <row r="147" spans="1:9" x14ac:dyDescent="0.3">
      <c r="A147" s="5">
        <f t="shared" si="5"/>
        <v>146</v>
      </c>
      <c r="B147" t="s">
        <v>56</v>
      </c>
      <c r="C147" s="67">
        <v>18689.435986333032</v>
      </c>
      <c r="D147" s="67">
        <v>20047.754371419956</v>
      </c>
      <c r="E147" s="67">
        <v>21059.120942618832</v>
      </c>
      <c r="F147" s="67">
        <v>22973.253693096172</v>
      </c>
      <c r="G147" s="66">
        <f t="shared" si="6"/>
        <v>7.2678404317830569E-2</v>
      </c>
      <c r="H147" s="66">
        <f t="shared" si="6"/>
        <v>5.0447873236150499E-2</v>
      </c>
      <c r="I147" s="66">
        <f t="shared" si="6"/>
        <v>9.0893288266537947E-2</v>
      </c>
    </row>
    <row r="148" spans="1:9" x14ac:dyDescent="0.3">
      <c r="A148" s="5">
        <f t="shared" si="5"/>
        <v>147</v>
      </c>
      <c r="B148" t="s">
        <v>65</v>
      </c>
      <c r="C148" s="67">
        <v>2224.4930911466186</v>
      </c>
      <c r="D148" s="67">
        <v>2386.1656994271934</v>
      </c>
      <c r="E148" s="67">
        <v>2506.5426841523467</v>
      </c>
      <c r="F148" s="67">
        <v>2734.3705908953875</v>
      </c>
      <c r="G148" s="66">
        <f t="shared" si="6"/>
        <v>7.2678404317830667E-2</v>
      </c>
      <c r="H148" s="66">
        <f t="shared" si="6"/>
        <v>5.0447873236150437E-2</v>
      </c>
      <c r="I148" s="66">
        <f t="shared" si="6"/>
        <v>9.089328826653785E-2</v>
      </c>
    </row>
    <row r="149" spans="1:9" x14ac:dyDescent="0.3">
      <c r="A149" s="5">
        <f t="shared" si="5"/>
        <v>148</v>
      </c>
      <c r="B149" t="s">
        <v>66</v>
      </c>
      <c r="C149" s="67">
        <v>10159.711310421062</v>
      </c>
      <c r="D149" s="67">
        <v>10898.102916792282</v>
      </c>
      <c r="E149" s="67">
        <v>11447.88903125314</v>
      </c>
      <c r="F149" s="67">
        <v>12488.425309014168</v>
      </c>
      <c r="G149" s="66">
        <f t="shared" si="6"/>
        <v>7.2678404317830791E-2</v>
      </c>
      <c r="H149" s="66">
        <f t="shared" si="6"/>
        <v>5.0447873236150381E-2</v>
      </c>
      <c r="I149" s="66">
        <f t="shared" si="6"/>
        <v>9.0893288266537822E-2</v>
      </c>
    </row>
    <row r="150" spans="1:9" x14ac:dyDescent="0.3">
      <c r="A150" s="5">
        <f t="shared" si="5"/>
        <v>149</v>
      </c>
      <c r="B150" t="s">
        <v>91</v>
      </c>
      <c r="C150" s="67">
        <v>1639.2216862626872</v>
      </c>
      <c r="D150" s="67">
        <v>1758.3577027434428</v>
      </c>
      <c r="E150" s="67">
        <v>1847.0631092352528</v>
      </c>
      <c r="F150" s="67">
        <v>2014.9487488694604</v>
      </c>
      <c r="G150" s="66">
        <f t="shared" si="6"/>
        <v>7.2678404317830597E-2</v>
      </c>
      <c r="H150" s="66">
        <f t="shared" si="6"/>
        <v>5.0447873236150485E-2</v>
      </c>
      <c r="I150" s="66">
        <f t="shared" si="6"/>
        <v>9.0893288266537878E-2</v>
      </c>
    </row>
    <row r="151" spans="1:9" x14ac:dyDescent="0.3">
      <c r="A151" s="5">
        <f t="shared" si="5"/>
        <v>150</v>
      </c>
      <c r="B151" t="s">
        <v>97</v>
      </c>
      <c r="C151" s="67">
        <v>3108.7492965531101</v>
      </c>
      <c r="D151" s="67">
        <v>3334.6882348507688</v>
      </c>
      <c r="E151" s="67">
        <v>3502.9161642046024</v>
      </c>
      <c r="F151" s="67">
        <v>3821.3077328911668</v>
      </c>
      <c r="G151" s="66">
        <f t="shared" si="6"/>
        <v>7.2678404317830708E-2</v>
      </c>
      <c r="H151" s="66">
        <f t="shared" si="6"/>
        <v>5.044787323615036E-2</v>
      </c>
      <c r="I151" s="66">
        <f t="shared" si="6"/>
        <v>9.0893288266537961E-2</v>
      </c>
    </row>
    <row r="152" spans="1:9" x14ac:dyDescent="0.3">
      <c r="A152" s="5">
        <f t="shared" si="5"/>
        <v>151</v>
      </c>
      <c r="B152" t="s">
        <v>102</v>
      </c>
      <c r="C152" s="67">
        <v>14899.601622952467</v>
      </c>
      <c r="D152" s="67">
        <v>15982.480893880011</v>
      </c>
      <c r="E152" s="67">
        <v>16788.763064013667</v>
      </c>
      <c r="F152" s="67">
        <v>18314.748944829666</v>
      </c>
      <c r="G152" s="66">
        <f t="shared" si="6"/>
        <v>7.2678404317830569E-2</v>
      </c>
      <c r="H152" s="66">
        <f t="shared" si="6"/>
        <v>5.0447873236150499E-2</v>
      </c>
      <c r="I152" s="66">
        <f t="shared" si="6"/>
        <v>9.0893288266537933E-2</v>
      </c>
    </row>
    <row r="153" spans="1:9" x14ac:dyDescent="0.3">
      <c r="A153" s="5">
        <f t="shared" si="5"/>
        <v>152</v>
      </c>
      <c r="B153" t="s">
        <v>1980</v>
      </c>
      <c r="C153" s="67">
        <v>1267.5108531805847</v>
      </c>
      <c r="D153" s="67">
        <v>1359.6315194452818</v>
      </c>
      <c r="E153" s="67">
        <v>1428.2220379861319</v>
      </c>
      <c r="F153" s="67">
        <v>1558.0378353934277</v>
      </c>
      <c r="G153" s="66">
        <f t="shared" si="6"/>
        <v>7.2678404317830708E-2</v>
      </c>
      <c r="H153" s="66">
        <f t="shared" si="6"/>
        <v>5.0447873236150374E-2</v>
      </c>
      <c r="I153" s="66">
        <f t="shared" si="6"/>
        <v>9.0893288266537947E-2</v>
      </c>
    </row>
    <row r="154" spans="1:9" x14ac:dyDescent="0.3">
      <c r="A154" s="5">
        <f t="shared" si="5"/>
        <v>153</v>
      </c>
      <c r="B154" t="s">
        <v>1981</v>
      </c>
      <c r="C154" s="67">
        <v>1524.9379208119788</v>
      </c>
      <c r="D154" s="67">
        <v>1635.7679755803438</v>
      </c>
      <c r="E154" s="67">
        <v>1718.2889910561755</v>
      </c>
      <c r="F154" s="67">
        <v>1874.469927645463</v>
      </c>
      <c r="G154" s="66">
        <f t="shared" si="6"/>
        <v>7.2678404317830653E-2</v>
      </c>
      <c r="H154" s="66">
        <f t="shared" si="6"/>
        <v>5.044787323615052E-2</v>
      </c>
      <c r="I154" s="66">
        <f t="shared" si="6"/>
        <v>9.0893288266537892E-2</v>
      </c>
    </row>
    <row r="155" spans="1:9" x14ac:dyDescent="0.3">
      <c r="A155" s="5">
        <f t="shared" si="5"/>
        <v>154</v>
      </c>
      <c r="B155" t="s">
        <v>166</v>
      </c>
      <c r="C155" s="67">
        <v>2080.1954074967339</v>
      </c>
      <c r="D155" s="67">
        <v>2231.3806903828759</v>
      </c>
      <c r="E155" s="67">
        <v>2343.9491005929053</v>
      </c>
      <c r="F155" s="67">
        <v>2556.9983418751885</v>
      </c>
      <c r="G155" s="66">
        <f t="shared" si="6"/>
        <v>7.2678404317830583E-2</v>
      </c>
      <c r="H155" s="66">
        <f t="shared" si="6"/>
        <v>5.0447873236150576E-2</v>
      </c>
      <c r="I155" s="66">
        <f t="shared" si="6"/>
        <v>9.0893288266537919E-2</v>
      </c>
    </row>
    <row r="156" spans="1:9" x14ac:dyDescent="0.3">
      <c r="A156" s="5">
        <f t="shared" si="5"/>
        <v>155</v>
      </c>
      <c r="B156" t="s">
        <v>169</v>
      </c>
      <c r="C156" s="67">
        <v>659.15181891267207</v>
      </c>
      <c r="D156" s="67">
        <v>707.05792131444082</v>
      </c>
      <c r="E156" s="67">
        <v>742.72748969952772</v>
      </c>
      <c r="F156" s="67">
        <v>810.23643352426893</v>
      </c>
      <c r="G156" s="66">
        <f t="shared" si="6"/>
        <v>7.2678404317830764E-2</v>
      </c>
      <c r="H156" s="66">
        <f t="shared" si="6"/>
        <v>5.0447873236150388E-2</v>
      </c>
      <c r="I156" s="66">
        <f t="shared" si="6"/>
        <v>9.0893288266537864E-2</v>
      </c>
    </row>
    <row r="157" spans="1:9" x14ac:dyDescent="0.3">
      <c r="A157" s="5">
        <f t="shared" si="5"/>
        <v>156</v>
      </c>
      <c r="B157" t="s">
        <v>178</v>
      </c>
      <c r="C157" s="67">
        <v>1222.489975881821</v>
      </c>
      <c r="D157" s="67">
        <v>1311.338596623455</v>
      </c>
      <c r="E157" s="67">
        <v>1377.4928399155865</v>
      </c>
      <c r="F157" s="67">
        <v>1502.6976936991257</v>
      </c>
      <c r="G157" s="66">
        <f t="shared" si="6"/>
        <v>7.2678404317830653E-2</v>
      </c>
      <c r="H157" s="66">
        <f t="shared" si="6"/>
        <v>5.0447873236150437E-2</v>
      </c>
      <c r="I157" s="66">
        <f t="shared" si="6"/>
        <v>9.0893288266537781E-2</v>
      </c>
    </row>
    <row r="158" spans="1:9" x14ac:dyDescent="0.3">
      <c r="A158" s="5">
        <f t="shared" si="5"/>
        <v>157</v>
      </c>
      <c r="B158" t="s">
        <v>70</v>
      </c>
      <c r="C158" s="67">
        <v>4733.8782915464208</v>
      </c>
      <c r="D158" s="67">
        <v>4579.005945023293</v>
      </c>
      <c r="E158" s="67">
        <v>4422.586458451714</v>
      </c>
      <c r="F158" s="67">
        <v>4053.2648557369257</v>
      </c>
      <c r="G158" s="66">
        <f t="shared" si="6"/>
        <v>-3.2715743199332549E-2</v>
      </c>
      <c r="H158" s="66">
        <f t="shared" si="6"/>
        <v>-3.4160140530410103E-2</v>
      </c>
      <c r="I158" s="66">
        <f t="shared" si="6"/>
        <v>-8.3508057148097586E-2</v>
      </c>
    </row>
    <row r="159" spans="1:9" x14ac:dyDescent="0.3">
      <c r="A159" s="5">
        <f t="shared" si="5"/>
        <v>158</v>
      </c>
      <c r="B159" s="61" t="s">
        <v>114</v>
      </c>
      <c r="C159" s="67">
        <v>4001.7002894853772</v>
      </c>
      <c r="D159" s="67">
        <v>3968.9939550359736</v>
      </c>
      <c r="E159" s="67">
        <v>3933.2087733172903</v>
      </c>
      <c r="F159" s="67">
        <v>3802.7500808832738</v>
      </c>
      <c r="G159" s="66">
        <f t="shared" si="6"/>
        <v>-8.1731094493360107E-3</v>
      </c>
      <c r="H159" s="66">
        <f t="shared" si="6"/>
        <v>-9.0161844850577544E-3</v>
      </c>
      <c r="I159" s="66">
        <f t="shared" si="6"/>
        <v>-3.3168514552047765E-2</v>
      </c>
    </row>
    <row r="160" spans="1:9" x14ac:dyDescent="0.3">
      <c r="A160" s="5">
        <f t="shared" si="5"/>
        <v>159</v>
      </c>
      <c r="B160" t="s">
        <v>128</v>
      </c>
      <c r="C160" s="67">
        <v>12032.705376580994</v>
      </c>
      <c r="D160" s="67">
        <v>11991.067156322943</v>
      </c>
      <c r="E160" s="67">
        <v>11939.148605081524</v>
      </c>
      <c r="F160" s="67">
        <v>11651.807208189226</v>
      </c>
      <c r="G160" s="66">
        <f t="shared" si="6"/>
        <v>-3.4604204918946379E-3</v>
      </c>
      <c r="H160" s="66">
        <f t="shared" si="6"/>
        <v>-4.32976903261207E-3</v>
      </c>
      <c r="I160" s="66">
        <f t="shared" si="6"/>
        <v>-2.4067159761291517E-2</v>
      </c>
    </row>
    <row r="161" spans="1:9" x14ac:dyDescent="0.3">
      <c r="A161" s="5">
        <f t="shared" si="5"/>
        <v>160</v>
      </c>
      <c r="B161" t="s">
        <v>1982</v>
      </c>
      <c r="C161" s="67">
        <v>6553.1391591444926</v>
      </c>
      <c r="D161" s="67">
        <v>6665.4730850311216</v>
      </c>
      <c r="E161" s="67">
        <v>6769.7736735420467</v>
      </c>
      <c r="F161" s="67">
        <v>6863.1201274184295</v>
      </c>
      <c r="G161" s="66">
        <f t="shared" si="6"/>
        <v>1.7142002200559725E-2</v>
      </c>
      <c r="H161" s="66">
        <f t="shared" si="6"/>
        <v>1.5647889831729489E-2</v>
      </c>
      <c r="I161" s="66">
        <f t="shared" si="6"/>
        <v>1.3788711170833363E-2</v>
      </c>
    </row>
    <row r="162" spans="1:9" x14ac:dyDescent="0.3">
      <c r="A162" s="5">
        <f t="shared" si="5"/>
        <v>161</v>
      </c>
      <c r="B162" t="s">
        <v>142</v>
      </c>
      <c r="C162" s="67">
        <v>4184.6885038570872</v>
      </c>
      <c r="D162" s="67">
        <v>4206.0021176110413</v>
      </c>
      <c r="E162" s="67">
        <v>4223.0950192130267</v>
      </c>
      <c r="F162" s="67">
        <v>4189.4016847235498</v>
      </c>
      <c r="G162" s="66">
        <f t="shared" si="6"/>
        <v>5.0932378202843591E-3</v>
      </c>
      <c r="H162" s="66">
        <f t="shared" si="6"/>
        <v>4.0639308122112873E-3</v>
      </c>
      <c r="I162" s="66">
        <f t="shared" si="6"/>
        <v>-7.9783510283781538E-3</v>
      </c>
    </row>
    <row r="163" spans="1:9" x14ac:dyDescent="0.3">
      <c r="A163" s="5">
        <f t="shared" si="5"/>
        <v>162</v>
      </c>
      <c r="B163" t="s">
        <v>181</v>
      </c>
      <c r="C163" s="67">
        <v>8873.83659017625</v>
      </c>
      <c r="D163" s="67">
        <v>9055.1263293796092</v>
      </c>
      <c r="E163" s="67">
        <v>9225.0117596662021</v>
      </c>
      <c r="F163" s="67">
        <v>9113.5800674374532</v>
      </c>
      <c r="G163" s="66">
        <f t="shared" si="6"/>
        <v>2.0429690964115271E-2</v>
      </c>
      <c r="H163" s="66">
        <f t="shared" si="6"/>
        <v>1.8761243532891967E-2</v>
      </c>
      <c r="I163" s="66">
        <f t="shared" si="6"/>
        <v>-1.2079300832542352E-2</v>
      </c>
    </row>
    <row r="164" spans="1:9" x14ac:dyDescent="0.3">
      <c r="A164" s="5">
        <f t="shared" si="5"/>
        <v>163</v>
      </c>
      <c r="B164" s="60" t="s">
        <v>159</v>
      </c>
      <c r="C164" s="67">
        <v>66860.067326646982</v>
      </c>
      <c r="D164" s="67">
        <v>65873.88237796769</v>
      </c>
      <c r="E164" s="67">
        <v>64844.185690586448</v>
      </c>
      <c r="F164" s="67">
        <v>61850.776547690628</v>
      </c>
      <c r="G164" s="66">
        <f t="shared" si="6"/>
        <v>-1.4749984379484016E-2</v>
      </c>
      <c r="H164" s="66">
        <f t="shared" si="6"/>
        <v>-1.5631334456243255E-2</v>
      </c>
      <c r="I164" s="66">
        <f t="shared" si="6"/>
        <v>-4.6163107933520998E-2</v>
      </c>
    </row>
    <row r="165" spans="1:9" x14ac:dyDescent="0.3">
      <c r="A165" s="5">
        <f t="shared" si="5"/>
        <v>164</v>
      </c>
      <c r="B165" t="s">
        <v>1983</v>
      </c>
      <c r="C165" s="67">
        <v>767.33725525918487</v>
      </c>
      <c r="D165" s="67">
        <v>755.83421922209504</v>
      </c>
      <c r="E165" s="67">
        <v>743.82383405693042</v>
      </c>
      <c r="F165" s="67">
        <v>708.82307755472084</v>
      </c>
      <c r="G165" s="66">
        <f t="shared" si="6"/>
        <v>-1.4990847842001919E-2</v>
      </c>
      <c r="H165" s="66">
        <f t="shared" si="6"/>
        <v>-1.5890237382379584E-2</v>
      </c>
      <c r="I165" s="66">
        <f t="shared" si="6"/>
        <v>-4.7055169382392646E-2</v>
      </c>
    </row>
    <row r="166" spans="1:9" x14ac:dyDescent="0.3">
      <c r="A166" s="5">
        <f t="shared" si="5"/>
        <v>165</v>
      </c>
      <c r="B166" t="s">
        <v>1984</v>
      </c>
      <c r="C166" s="67">
        <v>1812.0734142401557</v>
      </c>
      <c r="D166" s="67">
        <v>1784.9088974087447</v>
      </c>
      <c r="E166" s="67">
        <v>1756.5462713229981</v>
      </c>
      <c r="F166" s="67">
        <v>1673.8916889978846</v>
      </c>
      <c r="G166" s="66">
        <f t="shared" si="6"/>
        <v>-1.4990847842001867E-2</v>
      </c>
      <c r="H166" s="66">
        <f t="shared" si="6"/>
        <v>-1.5890237382379702E-2</v>
      </c>
      <c r="I166" s="66">
        <f t="shared" si="6"/>
        <v>-4.7055169382392445E-2</v>
      </c>
    </row>
    <row r="167" spans="1:9" x14ac:dyDescent="0.3">
      <c r="A167" s="5">
        <f t="shared" si="5"/>
        <v>166</v>
      </c>
      <c r="B167" t="s">
        <v>1985</v>
      </c>
      <c r="C167" s="67">
        <v>1191.4183131072389</v>
      </c>
      <c r="D167" s="67">
        <v>1173.5579424592736</v>
      </c>
      <c r="E167" s="67">
        <v>1154.9098281716188</v>
      </c>
      <c r="F167" s="67">
        <v>1100.5653505856133</v>
      </c>
      <c r="G167" s="66">
        <f t="shared" si="6"/>
        <v>-1.4990847842001973E-2</v>
      </c>
      <c r="H167" s="66">
        <f t="shared" si="6"/>
        <v>-1.5890237382379598E-2</v>
      </c>
      <c r="I167" s="66">
        <f t="shared" si="6"/>
        <v>-4.7055169382392639E-2</v>
      </c>
    </row>
    <row r="168" spans="1:9" x14ac:dyDescent="0.3">
      <c r="A168" s="5">
        <f t="shared" si="5"/>
        <v>167</v>
      </c>
      <c r="B168" t="s">
        <v>1986</v>
      </c>
      <c r="C168" s="67">
        <v>670.54699029151141</v>
      </c>
      <c r="D168" s="67">
        <v>660.49492238913899</v>
      </c>
      <c r="E168" s="67">
        <v>649.99950128251908</v>
      </c>
      <c r="F168" s="67">
        <v>619.4136646511995</v>
      </c>
      <c r="G168" s="66">
        <f t="shared" si="6"/>
        <v>-1.4990847842001961E-2</v>
      </c>
      <c r="H168" s="66">
        <f t="shared" si="6"/>
        <v>-1.5890237382379761E-2</v>
      </c>
      <c r="I168" s="66">
        <f t="shared" si="6"/>
        <v>-4.7055169382392494E-2</v>
      </c>
    </row>
    <row r="169" spans="1:9" x14ac:dyDescent="0.3">
      <c r="A169" s="5">
        <f t="shared" si="5"/>
        <v>168</v>
      </c>
      <c r="B169" t="s">
        <v>1987</v>
      </c>
      <c r="C169" s="67">
        <v>1349.0766828483979</v>
      </c>
      <c r="D169" s="67">
        <v>1328.8528795686248</v>
      </c>
      <c r="E169" s="67">
        <v>1307.7370918660206</v>
      </c>
      <c r="F169" s="67">
        <v>1246.2013015006278</v>
      </c>
      <c r="G169" s="66">
        <f t="shared" si="6"/>
        <v>-1.4990847842002032E-2</v>
      </c>
      <c r="H169" s="66">
        <f t="shared" si="6"/>
        <v>-1.5890237382379623E-2</v>
      </c>
      <c r="I169" s="66">
        <f t="shared" si="6"/>
        <v>-4.7055169382392376E-2</v>
      </c>
    </row>
    <row r="170" spans="1:9" x14ac:dyDescent="0.3">
      <c r="A170" s="5">
        <f t="shared" si="5"/>
        <v>169</v>
      </c>
      <c r="B170" s="61" t="s">
        <v>69</v>
      </c>
      <c r="C170" s="67">
        <v>2891.7338956321423</v>
      </c>
      <c r="D170" s="67">
        <v>2848.3843528031621</v>
      </c>
      <c r="E170" s="67">
        <v>2803.1228492808636</v>
      </c>
      <c r="F170" s="67">
        <v>2671.2214288082978</v>
      </c>
      <c r="G170" s="66">
        <f t="shared" si="6"/>
        <v>-1.4990847842001692E-2</v>
      </c>
      <c r="H170" s="66">
        <f t="shared" si="6"/>
        <v>-1.5890237382379775E-2</v>
      </c>
      <c r="I170" s="66">
        <f t="shared" si="6"/>
        <v>-4.7055169382392549E-2</v>
      </c>
    </row>
    <row r="171" spans="1:9" x14ac:dyDescent="0.3">
      <c r="A171" s="5">
        <f t="shared" si="5"/>
        <v>170</v>
      </c>
      <c r="B171" t="s">
        <v>1988</v>
      </c>
      <c r="C171" s="67">
        <v>812.23995550192001</v>
      </c>
      <c r="D171" s="67">
        <v>800.06378991779627</v>
      </c>
      <c r="E171" s="67">
        <v>787.35058637495615</v>
      </c>
      <c r="F171" s="67">
        <v>750.30167116975667</v>
      </c>
      <c r="G171" s="66">
        <f t="shared" si="6"/>
        <v>-1.4990847842001975E-2</v>
      </c>
      <c r="H171" s="66">
        <f t="shared" si="6"/>
        <v>-1.5890237382379668E-2</v>
      </c>
      <c r="I171" s="66">
        <f t="shared" si="6"/>
        <v>-4.705516938239232E-2</v>
      </c>
    </row>
    <row r="172" spans="1:9" x14ac:dyDescent="0.3">
      <c r="A172" s="5">
        <f t="shared" ref="A172:A236" si="7">A171+1</f>
        <v>171</v>
      </c>
      <c r="B172" t="s">
        <v>1989</v>
      </c>
      <c r="C172" s="67">
        <v>998.83562095506375</v>
      </c>
      <c r="D172" s="67">
        <v>983.86222814215489</v>
      </c>
      <c r="E172" s="67">
        <v>968.22842378541907</v>
      </c>
      <c r="F172" s="67">
        <v>922.66827130334934</v>
      </c>
      <c r="G172" s="66">
        <f t="shared" si="6"/>
        <v>-1.4990847842001911E-2</v>
      </c>
      <c r="H172" s="66">
        <f t="shared" si="6"/>
        <v>-1.5890237382379668E-2</v>
      </c>
      <c r="I172" s="66">
        <f t="shared" si="6"/>
        <v>-4.7055169382392424E-2</v>
      </c>
    </row>
    <row r="173" spans="1:9" x14ac:dyDescent="0.3">
      <c r="A173" s="5">
        <f t="shared" si="7"/>
        <v>172</v>
      </c>
      <c r="B173" t="s">
        <v>74</v>
      </c>
      <c r="C173" s="67">
        <v>1304.1739826056626</v>
      </c>
      <c r="D173" s="67">
        <v>1284.6233088729234</v>
      </c>
      <c r="E173" s="67">
        <v>1264.2103395479946</v>
      </c>
      <c r="F173" s="67">
        <v>1204.7227078855917</v>
      </c>
      <c r="G173" s="66">
        <f t="shared" si="6"/>
        <v>-1.4990847842001918E-2</v>
      </c>
      <c r="H173" s="66">
        <f t="shared" si="6"/>
        <v>-1.5890237382379661E-2</v>
      </c>
      <c r="I173" s="66">
        <f t="shared" si="6"/>
        <v>-4.7055169382392577E-2</v>
      </c>
    </row>
    <row r="174" spans="1:9" x14ac:dyDescent="0.3">
      <c r="A174" s="5">
        <f t="shared" si="7"/>
        <v>173</v>
      </c>
      <c r="B174" t="s">
        <v>1990</v>
      </c>
      <c r="C174" s="67">
        <v>4659.9024474127345</v>
      </c>
      <c r="D174" s="67">
        <v>4590.0465588649986</v>
      </c>
      <c r="E174" s="67">
        <v>4517.1096294484578</v>
      </c>
      <c r="F174" s="67">
        <v>4304.5562707159252</v>
      </c>
      <c r="G174" s="66">
        <f t="shared" si="6"/>
        <v>-1.499084784200177E-2</v>
      </c>
      <c r="H174" s="66">
        <f t="shared" si="6"/>
        <v>-1.5890237382379897E-2</v>
      </c>
      <c r="I174" s="66">
        <f t="shared" si="6"/>
        <v>-4.7055169382392327E-2</v>
      </c>
    </row>
    <row r="175" spans="1:9" x14ac:dyDescent="0.3">
      <c r="A175" s="5">
        <f t="shared" si="7"/>
        <v>174</v>
      </c>
      <c r="B175" t="s">
        <v>1991</v>
      </c>
      <c r="C175" s="67">
        <v>734.4086084145124</v>
      </c>
      <c r="D175" s="67">
        <v>723.39920071191409</v>
      </c>
      <c r="E175" s="67">
        <v>711.90421569037801</v>
      </c>
      <c r="F175" s="67">
        <v>678.40544223702796</v>
      </c>
      <c r="G175" s="66">
        <f t="shared" si="6"/>
        <v>-1.4990847842001897E-2</v>
      </c>
      <c r="H175" s="66">
        <f t="shared" si="6"/>
        <v>-1.589023738237974E-2</v>
      </c>
      <c r="I175" s="66">
        <f t="shared" si="6"/>
        <v>-4.7055169382392549E-2</v>
      </c>
    </row>
    <row r="176" spans="1:9" x14ac:dyDescent="0.3">
      <c r="A176" s="5">
        <f t="shared" si="7"/>
        <v>175</v>
      </c>
      <c r="B176" t="s">
        <v>80</v>
      </c>
      <c r="C176" s="67">
        <v>3640.112233011062</v>
      </c>
      <c r="D176" s="67">
        <v>3585.5438643981829</v>
      </c>
      <c r="E176" s="67">
        <v>3528.5687212479611</v>
      </c>
      <c r="F176" s="67">
        <v>3362.5313223922262</v>
      </c>
      <c r="G176" s="66">
        <f t="shared" si="6"/>
        <v>-1.4990847842002043E-2</v>
      </c>
      <c r="H176" s="66">
        <f t="shared" si="6"/>
        <v>-1.5890237382379598E-2</v>
      </c>
      <c r="I176" s="66">
        <f t="shared" si="6"/>
        <v>-4.7055169382392487E-2</v>
      </c>
    </row>
    <row r="177" spans="1:9" x14ac:dyDescent="0.3">
      <c r="A177" s="5">
        <f t="shared" si="7"/>
        <v>176</v>
      </c>
      <c r="B177" t="s">
        <v>83</v>
      </c>
      <c r="C177" s="67">
        <v>2754.0322815544214</v>
      </c>
      <c r="D177" s="67">
        <v>2712.7470026696778</v>
      </c>
      <c r="E177" s="67">
        <v>2669.6408088389176</v>
      </c>
      <c r="F177" s="67">
        <v>2544.0204083888552</v>
      </c>
      <c r="G177" s="66">
        <f t="shared" si="6"/>
        <v>-1.4990847842001857E-2</v>
      </c>
      <c r="H177" s="66">
        <f t="shared" si="6"/>
        <v>-1.589023738237973E-2</v>
      </c>
      <c r="I177" s="66">
        <f t="shared" si="6"/>
        <v>-4.705516938239241E-2</v>
      </c>
    </row>
    <row r="178" spans="1:9" x14ac:dyDescent="0.3">
      <c r="A178" s="5">
        <f t="shared" si="7"/>
        <v>177</v>
      </c>
      <c r="B178" t="s">
        <v>1992</v>
      </c>
      <c r="C178" s="67">
        <v>629.63564118146371</v>
      </c>
      <c r="D178" s="67">
        <v>620.19686908861115</v>
      </c>
      <c r="E178" s="67">
        <v>610.34179361498445</v>
      </c>
      <c r="F178" s="67">
        <v>581.62205713527806</v>
      </c>
      <c r="G178" s="66">
        <f t="shared" si="6"/>
        <v>-1.4990847842001791E-2</v>
      </c>
      <c r="H178" s="66">
        <f t="shared" si="6"/>
        <v>-1.5890237382379699E-2</v>
      </c>
      <c r="I178" s="66">
        <f t="shared" si="6"/>
        <v>-4.7055169382392598E-2</v>
      </c>
    </row>
    <row r="179" spans="1:9" x14ac:dyDescent="0.3">
      <c r="A179" s="5">
        <f t="shared" si="7"/>
        <v>178</v>
      </c>
      <c r="B179" t="s">
        <v>1993</v>
      </c>
      <c r="C179" s="67">
        <v>1463.8280279131654</v>
      </c>
      <c r="D179" s="67">
        <v>1441.8840046798614</v>
      </c>
      <c r="E179" s="67">
        <v>1418.9721255676423</v>
      </c>
      <c r="F179" s="67">
        <v>1352.2021518501631</v>
      </c>
      <c r="G179" s="66">
        <f t="shared" si="6"/>
        <v>-1.4990847842001954E-2</v>
      </c>
      <c r="H179" s="66">
        <f t="shared" si="6"/>
        <v>-1.5890237382379602E-2</v>
      </c>
      <c r="I179" s="66">
        <f t="shared" si="6"/>
        <v>-4.7055169382392667E-2</v>
      </c>
    </row>
    <row r="180" spans="1:9" x14ac:dyDescent="0.3">
      <c r="A180" s="5">
        <f t="shared" si="7"/>
        <v>179</v>
      </c>
      <c r="B180" t="s">
        <v>1994</v>
      </c>
      <c r="C180" s="67">
        <v>1417.8741551016374</v>
      </c>
      <c r="D180" s="67">
        <v>1412.7231667038573</v>
      </c>
      <c r="E180" s="67">
        <v>1407.3296011329833</v>
      </c>
      <c r="F180" s="67">
        <v>1398.9524666128509</v>
      </c>
      <c r="G180" s="66">
        <f t="shared" si="6"/>
        <v>-3.6328953308348249E-3</v>
      </c>
      <c r="H180" s="66">
        <f t="shared" si="6"/>
        <v>-3.8178503035794114E-3</v>
      </c>
      <c r="I180" s="66">
        <f t="shared" si="6"/>
        <v>-5.9525036021329126E-3</v>
      </c>
    </row>
    <row r="181" spans="1:9" x14ac:dyDescent="0.3">
      <c r="A181" s="5">
        <f t="shared" si="7"/>
        <v>180</v>
      </c>
      <c r="B181" t="s">
        <v>1995</v>
      </c>
      <c r="C181" s="67">
        <v>1081.6561569583309</v>
      </c>
      <c r="D181" s="67">
        <v>1065.441214092004</v>
      </c>
      <c r="E181" s="67">
        <v>1048.5111002831113</v>
      </c>
      <c r="F181" s="67">
        <v>999.17323285997065</v>
      </c>
      <c r="G181" s="66">
        <f t="shared" si="6"/>
        <v>-1.4990847842001994E-2</v>
      </c>
      <c r="H181" s="66">
        <f t="shared" si="6"/>
        <v>-1.5890237382379588E-2</v>
      </c>
      <c r="I181" s="66">
        <f t="shared" si="6"/>
        <v>-4.7055169382392625E-2</v>
      </c>
    </row>
    <row r="182" spans="1:9" x14ac:dyDescent="0.3">
      <c r="A182" s="5">
        <f t="shared" si="7"/>
        <v>181</v>
      </c>
      <c r="B182" t="s">
        <v>1996</v>
      </c>
      <c r="C182" s="67">
        <v>998.83562095506375</v>
      </c>
      <c r="D182" s="67">
        <v>983.86222814215489</v>
      </c>
      <c r="E182" s="67">
        <v>968.22842378541907</v>
      </c>
      <c r="F182" s="67">
        <v>922.66827130334934</v>
      </c>
      <c r="G182" s="66">
        <f t="shared" si="6"/>
        <v>-1.4990847842001911E-2</v>
      </c>
      <c r="H182" s="66">
        <f t="shared" si="6"/>
        <v>-1.5890237382379668E-2</v>
      </c>
      <c r="I182" s="66">
        <f t="shared" si="6"/>
        <v>-4.7055169382392424E-2</v>
      </c>
    </row>
    <row r="183" spans="1:9" x14ac:dyDescent="0.3">
      <c r="A183" s="5">
        <f t="shared" si="7"/>
        <v>182</v>
      </c>
      <c r="B183" t="s">
        <v>1997</v>
      </c>
      <c r="C183" s="67">
        <v>841.17725121390492</v>
      </c>
      <c r="D183" s="67">
        <v>828.56729103280384</v>
      </c>
      <c r="E183" s="67">
        <v>815.40116009101735</v>
      </c>
      <c r="F183" s="67">
        <v>777.03232038833517</v>
      </c>
      <c r="G183" s="66">
        <f t="shared" si="6"/>
        <v>-1.4990847842001937E-2</v>
      </c>
      <c r="H183" s="66">
        <f t="shared" si="6"/>
        <v>-1.589023738237964E-2</v>
      </c>
      <c r="I183" s="66">
        <f t="shared" si="6"/>
        <v>-4.7055169382392521E-2</v>
      </c>
    </row>
    <row r="184" spans="1:9" x14ac:dyDescent="0.3">
      <c r="A184" s="5">
        <f t="shared" si="7"/>
        <v>183</v>
      </c>
      <c r="B184" t="s">
        <v>1998</v>
      </c>
      <c r="C184" s="67">
        <v>740.3956351135439</v>
      </c>
      <c r="D184" s="67">
        <v>729.29647680467428</v>
      </c>
      <c r="E184" s="67">
        <v>717.70778266611489</v>
      </c>
      <c r="F184" s="67">
        <v>683.93592138569943</v>
      </c>
      <c r="G184" s="66">
        <f t="shared" si="6"/>
        <v>-1.4990847842002067E-2</v>
      </c>
      <c r="H184" s="66">
        <f t="shared" si="6"/>
        <v>-1.5890237382379626E-2</v>
      </c>
      <c r="I184" s="66">
        <f t="shared" si="6"/>
        <v>-4.7055169382392618E-2</v>
      </c>
    </row>
    <row r="185" spans="1:9" x14ac:dyDescent="0.3">
      <c r="A185" s="5">
        <f t="shared" si="7"/>
        <v>184</v>
      </c>
      <c r="B185" t="s">
        <v>1999</v>
      </c>
      <c r="C185" s="67">
        <v>709.46266383521504</v>
      </c>
      <c r="D185" s="67">
        <v>698.82721699208003</v>
      </c>
      <c r="E185" s="67">
        <v>687.72268662480815</v>
      </c>
      <c r="F185" s="67">
        <v>655.36177911756374</v>
      </c>
      <c r="G185" s="66">
        <f t="shared" si="6"/>
        <v>-1.4990847842001845E-2</v>
      </c>
      <c r="H185" s="66">
        <f t="shared" si="6"/>
        <v>-1.589023738237964E-2</v>
      </c>
      <c r="I185" s="66">
        <f t="shared" si="6"/>
        <v>-4.7055169382392528E-2</v>
      </c>
    </row>
    <row r="186" spans="1:9" x14ac:dyDescent="0.3">
      <c r="A186" s="5">
        <f t="shared" si="7"/>
        <v>185</v>
      </c>
      <c r="B186" t="s">
        <v>2000</v>
      </c>
      <c r="C186" s="67">
        <v>1851.9869255670312</v>
      </c>
      <c r="D186" s="67">
        <v>1824.224071360479</v>
      </c>
      <c r="E186" s="67">
        <v>1795.2367178279101</v>
      </c>
      <c r="F186" s="67">
        <v>1710.7615499890273</v>
      </c>
      <c r="G186" s="66">
        <f t="shared" si="6"/>
        <v>-1.4990847842001876E-2</v>
      </c>
      <c r="H186" s="66">
        <f t="shared" si="6"/>
        <v>-1.5890237382379567E-2</v>
      </c>
      <c r="I186" s="66">
        <f t="shared" si="6"/>
        <v>-4.7055169382392528E-2</v>
      </c>
    </row>
    <row r="187" spans="1:9" x14ac:dyDescent="0.3">
      <c r="A187" s="5">
        <f t="shared" si="7"/>
        <v>186</v>
      </c>
      <c r="B187" t="s">
        <v>2001</v>
      </c>
      <c r="C187" s="67">
        <v>766.33941747601295</v>
      </c>
      <c r="D187" s="67">
        <v>754.85133987330164</v>
      </c>
      <c r="E187" s="67">
        <v>742.85657289430753</v>
      </c>
      <c r="F187" s="67">
        <v>707.9013310299423</v>
      </c>
      <c r="G187" s="66">
        <f t="shared" si="6"/>
        <v>-1.4990847842001942E-2</v>
      </c>
      <c r="H187" s="66">
        <f t="shared" si="6"/>
        <v>-1.5890237382379654E-2</v>
      </c>
      <c r="I187" s="66">
        <f t="shared" si="6"/>
        <v>-4.7055169382392487E-2</v>
      </c>
    </row>
    <row r="188" spans="1:9" x14ac:dyDescent="0.3">
      <c r="A188" s="5">
        <f t="shared" si="7"/>
        <v>187</v>
      </c>
      <c r="B188" t="s">
        <v>172</v>
      </c>
      <c r="C188" s="67">
        <v>2329.9512237063673</v>
      </c>
      <c r="D188" s="67">
        <v>2295.0232794324993</v>
      </c>
      <c r="E188" s="67">
        <v>2258.5548147242289</v>
      </c>
      <c r="F188" s="67">
        <v>2152.2781353579626</v>
      </c>
      <c r="G188" s="66">
        <f t="shared" si="6"/>
        <v>-1.499084784200177E-2</v>
      </c>
      <c r="H188" s="66">
        <f t="shared" si="6"/>
        <v>-1.5890237382379897E-2</v>
      </c>
      <c r="I188" s="66">
        <f t="shared" si="6"/>
        <v>-4.7055169382392327E-2</v>
      </c>
    </row>
    <row r="189" spans="1:9" x14ac:dyDescent="0.3">
      <c r="A189" s="5">
        <f t="shared" si="7"/>
        <v>188</v>
      </c>
      <c r="B189" t="s">
        <v>2002</v>
      </c>
      <c r="C189" s="67">
        <v>4510.2267799369502</v>
      </c>
      <c r="D189" s="67">
        <v>4442.614656545994</v>
      </c>
      <c r="E189" s="67">
        <v>4372.0204550550388</v>
      </c>
      <c r="F189" s="67">
        <v>4166.2942919991392</v>
      </c>
      <c r="G189" s="66">
        <f t="shared" si="6"/>
        <v>-1.4990847842001718E-2</v>
      </c>
      <c r="H189" s="66">
        <f t="shared" si="6"/>
        <v>-1.5890237382379706E-2</v>
      </c>
      <c r="I189" s="66">
        <f t="shared" si="6"/>
        <v>-4.7055169382392507E-2</v>
      </c>
    </row>
    <row r="190" spans="1:9" x14ac:dyDescent="0.3">
      <c r="A190" s="5">
        <f t="shared" si="7"/>
        <v>189</v>
      </c>
      <c r="B190" t="s">
        <v>88</v>
      </c>
      <c r="C190" s="68">
        <v>63500</v>
      </c>
      <c r="D190" s="67">
        <v>71693</v>
      </c>
      <c r="E190" s="67">
        <v>79926</v>
      </c>
      <c r="F190" s="67">
        <v>95534</v>
      </c>
      <c r="G190" s="66">
        <f t="shared" si="6"/>
        <v>0.1290236220472441</v>
      </c>
      <c r="H190" s="66">
        <f t="shared" si="6"/>
        <v>0.11483687389284868</v>
      </c>
      <c r="I190" s="66">
        <f t="shared" si="6"/>
        <v>0.19528063458699296</v>
      </c>
    </row>
    <row r="191" spans="1:9" x14ac:dyDescent="0.3">
      <c r="A191" s="5">
        <f t="shared" si="7"/>
        <v>190</v>
      </c>
      <c r="B191" t="s">
        <v>104</v>
      </c>
      <c r="C191" s="68">
        <v>51352</v>
      </c>
      <c r="D191" s="67">
        <v>54149</v>
      </c>
      <c r="E191" s="67">
        <v>55499</v>
      </c>
      <c r="F191" s="67">
        <v>55850</v>
      </c>
      <c r="G191" s="66">
        <f t="shared" si="6"/>
        <v>5.446720673002025E-2</v>
      </c>
      <c r="H191" s="66">
        <f t="shared" si="6"/>
        <v>2.4931208332563851E-2</v>
      </c>
      <c r="I191" s="66">
        <f t="shared" si="6"/>
        <v>6.3244382781671741E-3</v>
      </c>
    </row>
    <row r="192" spans="1:9" x14ac:dyDescent="0.3">
      <c r="A192" s="5">
        <f t="shared" si="7"/>
        <v>191</v>
      </c>
      <c r="B192" t="s">
        <v>122</v>
      </c>
      <c r="C192" s="68">
        <v>39131</v>
      </c>
      <c r="D192" s="67">
        <v>42499</v>
      </c>
      <c r="E192" s="67">
        <v>45629</v>
      </c>
      <c r="F192" s="67">
        <v>50732</v>
      </c>
      <c r="G192" s="66">
        <f t="shared" si="6"/>
        <v>8.6069867879686179E-2</v>
      </c>
      <c r="H192" s="66">
        <f t="shared" si="6"/>
        <v>7.3648791736276142E-2</v>
      </c>
      <c r="I192" s="66">
        <f t="shared" si="6"/>
        <v>0.11183677047491727</v>
      </c>
    </row>
    <row r="193" spans="1:9" x14ac:dyDescent="0.3">
      <c r="A193" s="5">
        <f t="shared" si="7"/>
        <v>192</v>
      </c>
      <c r="B193" t="s">
        <v>2003</v>
      </c>
      <c r="C193" s="68">
        <v>4599</v>
      </c>
      <c r="D193" s="67">
        <v>4599</v>
      </c>
      <c r="E193" s="67">
        <v>4599</v>
      </c>
      <c r="F193" s="67">
        <v>4599</v>
      </c>
      <c r="G193" s="66">
        <f t="shared" si="6"/>
        <v>0</v>
      </c>
      <c r="H193" s="66">
        <f t="shared" si="6"/>
        <v>0</v>
      </c>
      <c r="I193" s="66">
        <f t="shared" si="6"/>
        <v>0</v>
      </c>
    </row>
    <row r="194" spans="1:9" x14ac:dyDescent="0.3">
      <c r="A194" s="5">
        <f t="shared" si="7"/>
        <v>193</v>
      </c>
      <c r="B194" t="s">
        <v>149</v>
      </c>
      <c r="C194" s="68">
        <v>563427</v>
      </c>
      <c r="D194" s="67">
        <v>574178</v>
      </c>
      <c r="E194" s="67">
        <v>585664</v>
      </c>
      <c r="F194" s="67">
        <v>605445</v>
      </c>
      <c r="G194" s="66">
        <f t="shared" si="6"/>
        <v>1.9081442671366477E-2</v>
      </c>
      <c r="H194" s="66">
        <f t="shared" si="6"/>
        <v>2.0004249553274421E-2</v>
      </c>
      <c r="I194" s="66">
        <f t="shared" si="6"/>
        <v>3.3775338760791168E-2</v>
      </c>
    </row>
    <row r="195" spans="1:9" x14ac:dyDescent="0.3">
      <c r="A195" s="5">
        <f t="shared" si="7"/>
        <v>194</v>
      </c>
      <c r="B195" s="60" t="s">
        <v>160</v>
      </c>
      <c r="C195" s="68">
        <v>380219</v>
      </c>
      <c r="D195" s="67">
        <v>389516</v>
      </c>
      <c r="E195" s="67">
        <v>399070</v>
      </c>
      <c r="F195" s="67">
        <v>416504</v>
      </c>
      <c r="G195" s="66">
        <f t="shared" ref="G195:I258" si="8">((D195-C195)/C195)</f>
        <v>2.4451697574292709E-2</v>
      </c>
      <c r="H195" s="66">
        <f t="shared" si="8"/>
        <v>2.4527875620000205E-2</v>
      </c>
      <c r="I195" s="66">
        <f t="shared" si="8"/>
        <v>4.3686571278221863E-2</v>
      </c>
    </row>
    <row r="196" spans="1:9" x14ac:dyDescent="0.3">
      <c r="A196" s="5">
        <f t="shared" si="7"/>
        <v>195</v>
      </c>
      <c r="B196" t="s">
        <v>2058</v>
      </c>
      <c r="C196" s="68">
        <v>3039</v>
      </c>
      <c r="D196" s="68">
        <v>3039</v>
      </c>
      <c r="E196" s="68">
        <v>3039</v>
      </c>
      <c r="F196" s="68">
        <v>3039</v>
      </c>
      <c r="G196" s="66">
        <f t="shared" si="8"/>
        <v>0</v>
      </c>
      <c r="H196" s="66">
        <f t="shared" si="8"/>
        <v>0</v>
      </c>
      <c r="I196" s="66">
        <f t="shared" si="8"/>
        <v>0</v>
      </c>
    </row>
    <row r="197" spans="1:9" x14ac:dyDescent="0.3">
      <c r="A197" s="5">
        <f t="shared" si="7"/>
        <v>196</v>
      </c>
      <c r="B197" t="s">
        <v>2059</v>
      </c>
      <c r="C197" s="68">
        <v>627.37684605087009</v>
      </c>
      <c r="D197" s="68">
        <v>631.17989825970551</v>
      </c>
      <c r="E197" s="68">
        <v>634.98295046854082</v>
      </c>
      <c r="F197" s="68">
        <v>642.58905488621156</v>
      </c>
      <c r="G197" s="66">
        <f t="shared" si="8"/>
        <v>6.0618306728633378E-3</v>
      </c>
      <c r="H197" s="66">
        <f t="shared" si="8"/>
        <v>6.0253062864028435E-3</v>
      </c>
      <c r="I197" s="66">
        <f t="shared" si="8"/>
        <v>1.1978438810141828E-2</v>
      </c>
    </row>
    <row r="198" spans="1:9" x14ac:dyDescent="0.3">
      <c r="A198" s="5">
        <f t="shared" si="7"/>
        <v>197</v>
      </c>
      <c r="B198" t="s">
        <v>2060</v>
      </c>
      <c r="C198" s="68">
        <v>971.2897506925209</v>
      </c>
      <c r="D198" s="68">
        <v>972.90193905817171</v>
      </c>
      <c r="E198" s="68">
        <v>974.51412742382274</v>
      </c>
      <c r="F198" s="68">
        <v>977.7385041551247</v>
      </c>
      <c r="G198" s="66">
        <f t="shared" si="8"/>
        <v>1.6598428682083107E-3</v>
      </c>
      <c r="H198" s="66">
        <f t="shared" si="8"/>
        <v>1.6570923552806697E-3</v>
      </c>
      <c r="I198" s="66">
        <f t="shared" si="8"/>
        <v>3.308701885960095E-3</v>
      </c>
    </row>
    <row r="199" spans="1:9" x14ac:dyDescent="0.3">
      <c r="A199" s="5">
        <f t="shared" si="7"/>
        <v>198</v>
      </c>
      <c r="B199" t="s">
        <v>2061</v>
      </c>
      <c r="C199" s="68">
        <v>5707.7613096246123</v>
      </c>
      <c r="D199" s="68">
        <v>5815.7199557813528</v>
      </c>
      <c r="E199" s="68">
        <v>5923.6786019380943</v>
      </c>
      <c r="F199" s="68">
        <v>6139.5958942515763</v>
      </c>
      <c r="G199" s="66">
        <f t="shared" si="8"/>
        <v>1.8914358940465358E-2</v>
      </c>
      <c r="H199" s="66">
        <f t="shared" si="8"/>
        <v>1.8563247023168777E-2</v>
      </c>
      <c r="I199" s="66">
        <f t="shared" si="8"/>
        <v>3.6449866176540828E-2</v>
      </c>
    </row>
    <row r="200" spans="1:9" x14ac:dyDescent="0.3">
      <c r="A200" s="5">
        <f t="shared" si="7"/>
        <v>199</v>
      </c>
      <c r="B200" t="s">
        <v>2062</v>
      </c>
      <c r="C200" s="68">
        <v>72007.84947931995</v>
      </c>
      <c r="D200" s="68">
        <v>73760</v>
      </c>
      <c r="E200" s="68">
        <v>73760</v>
      </c>
      <c r="F200" s="68">
        <v>73760</v>
      </c>
      <c r="G200" s="66">
        <f t="shared" si="8"/>
        <v>2.4332771126337457E-2</v>
      </c>
      <c r="H200" s="66">
        <f t="shared" si="8"/>
        <v>0</v>
      </c>
      <c r="I200" s="66">
        <f t="shared" si="8"/>
        <v>0</v>
      </c>
    </row>
    <row r="201" spans="1:9" x14ac:dyDescent="0.3">
      <c r="A201" s="5">
        <f t="shared" si="7"/>
        <v>200</v>
      </c>
      <c r="B201" t="s">
        <v>2063</v>
      </c>
      <c r="C201" s="68">
        <v>7782.2145861297531</v>
      </c>
      <c r="D201" s="68">
        <v>7967.4697688292308</v>
      </c>
      <c r="E201" s="68">
        <v>8152.7249515287094</v>
      </c>
      <c r="F201" s="68">
        <v>8523.2353169276648</v>
      </c>
      <c r="G201" s="66">
        <f t="shared" si="8"/>
        <v>2.3804944036066308E-2</v>
      </c>
      <c r="H201" s="66">
        <f t="shared" si="8"/>
        <v>2.3251444696313003E-2</v>
      </c>
      <c r="I201" s="66">
        <f t="shared" si="8"/>
        <v>4.5446199596060381E-2</v>
      </c>
    </row>
    <row r="202" spans="1:9" x14ac:dyDescent="0.3">
      <c r="A202" s="5">
        <f t="shared" si="7"/>
        <v>201</v>
      </c>
      <c r="B202" t="s">
        <v>2064</v>
      </c>
      <c r="C202" s="68">
        <v>52187.695698479132</v>
      </c>
      <c r="D202" s="68">
        <v>52187.695698479132</v>
      </c>
      <c r="E202" s="68">
        <v>52187.695698479132</v>
      </c>
      <c r="F202" s="68">
        <v>52187.695698479132</v>
      </c>
      <c r="G202" s="66">
        <f t="shared" si="8"/>
        <v>0</v>
      </c>
      <c r="H202" s="66">
        <f t="shared" si="8"/>
        <v>0</v>
      </c>
      <c r="I202" s="66">
        <f t="shared" si="8"/>
        <v>0</v>
      </c>
    </row>
    <row r="203" spans="1:9" x14ac:dyDescent="0.3">
      <c r="A203" s="5">
        <f t="shared" si="7"/>
        <v>202</v>
      </c>
      <c r="B203" t="s">
        <v>2065</v>
      </c>
      <c r="C203" s="68">
        <v>10513.446307512484</v>
      </c>
      <c r="D203" s="68">
        <v>11617.612070980767</v>
      </c>
      <c r="E203" s="68">
        <v>12721.777834449045</v>
      </c>
      <c r="F203" s="68">
        <v>14612.109621506746</v>
      </c>
      <c r="G203" s="66">
        <f t="shared" si="8"/>
        <v>0.10502415013802763</v>
      </c>
      <c r="H203" s="66">
        <f t="shared" si="8"/>
        <v>9.5042402579987625E-2</v>
      </c>
      <c r="I203" s="66">
        <f t="shared" si="8"/>
        <v>0.14859022155998589</v>
      </c>
    </row>
    <row r="204" spans="1:9" x14ac:dyDescent="0.3">
      <c r="A204" s="5">
        <f t="shared" si="7"/>
        <v>203</v>
      </c>
      <c r="B204" t="s">
        <v>2066</v>
      </c>
      <c r="C204" s="68">
        <v>28527.377199056493</v>
      </c>
      <c r="D204" s="68">
        <v>29364.358198270234</v>
      </c>
      <c r="E204" s="68">
        <v>30201.33919748398</v>
      </c>
      <c r="F204" s="68">
        <v>31875.301195911466</v>
      </c>
      <c r="G204" s="66">
        <f t="shared" si="8"/>
        <v>2.933957066482171E-2</v>
      </c>
      <c r="H204" s="66">
        <f t="shared" si="8"/>
        <v>2.8503296192015845E-2</v>
      </c>
      <c r="I204" s="66">
        <f t="shared" si="8"/>
        <v>5.5426747386319267E-2</v>
      </c>
    </row>
    <row r="205" spans="1:9" x14ac:dyDescent="0.3">
      <c r="A205" s="5">
        <f t="shared" si="7"/>
        <v>204</v>
      </c>
      <c r="B205" t="s">
        <v>2067</v>
      </c>
      <c r="C205" s="68">
        <v>616.23223097112862</v>
      </c>
      <c r="D205" s="68">
        <v>638.66162729658788</v>
      </c>
      <c r="E205" s="68">
        <v>661.09102362204715</v>
      </c>
      <c r="F205" s="68">
        <v>705.9498162729659</v>
      </c>
      <c r="G205" s="66">
        <f t="shared" si="8"/>
        <v>3.639763582328772E-2</v>
      </c>
      <c r="H205" s="66">
        <f t="shared" si="8"/>
        <v>3.5119373650803802E-2</v>
      </c>
      <c r="I205" s="66">
        <f t="shared" si="8"/>
        <v>6.7855697699754303E-2</v>
      </c>
    </row>
    <row r="206" spans="1:9" x14ac:dyDescent="0.3">
      <c r="A206" s="5">
        <f t="shared" si="7"/>
        <v>205</v>
      </c>
      <c r="B206" t="s">
        <v>2068</v>
      </c>
      <c r="C206" s="68">
        <v>15661.636508159163</v>
      </c>
      <c r="D206" s="68">
        <v>15661.636508159163</v>
      </c>
      <c r="E206" s="68">
        <v>15661.636508159163</v>
      </c>
      <c r="F206" s="68">
        <v>15661.636508159163</v>
      </c>
      <c r="G206" s="66">
        <f t="shared" si="8"/>
        <v>0</v>
      </c>
      <c r="H206" s="66">
        <f t="shared" si="8"/>
        <v>0</v>
      </c>
      <c r="I206" s="66">
        <f t="shared" si="8"/>
        <v>0</v>
      </c>
    </row>
    <row r="207" spans="1:9" x14ac:dyDescent="0.3">
      <c r="A207" s="5">
        <f t="shared" si="7"/>
        <v>206</v>
      </c>
      <c r="B207" t="s">
        <v>2069</v>
      </c>
      <c r="C207" s="68">
        <v>22773.575288742257</v>
      </c>
      <c r="D207" s="68">
        <v>23136.671286542813</v>
      </c>
      <c r="E207" s="68">
        <v>23499.767284343372</v>
      </c>
      <c r="F207" s="68">
        <v>24225.959279944487</v>
      </c>
      <c r="G207" s="66">
        <f t="shared" si="8"/>
        <v>1.5943741516073952E-2</v>
      </c>
      <c r="H207" s="66">
        <f t="shared" si="8"/>
        <v>1.5693527962760578E-2</v>
      </c>
      <c r="I207" s="66">
        <f t="shared" si="8"/>
        <v>3.0902093063914629E-2</v>
      </c>
    </row>
    <row r="208" spans="1:9" x14ac:dyDescent="0.3">
      <c r="A208" s="5">
        <f t="shared" si="7"/>
        <v>207</v>
      </c>
      <c r="B208" t="s">
        <v>2070</v>
      </c>
      <c r="C208" s="68">
        <v>669.12775067750681</v>
      </c>
      <c r="D208" s="68">
        <v>685.82876693766946</v>
      </c>
      <c r="E208" s="68">
        <v>702.52978319783199</v>
      </c>
      <c r="F208" s="68">
        <v>735.93181571815717</v>
      </c>
      <c r="G208" s="66">
        <f t="shared" si="8"/>
        <v>2.4959383680100689E-2</v>
      </c>
      <c r="H208" s="66">
        <f t="shared" si="8"/>
        <v>2.4351583172480689E-2</v>
      </c>
      <c r="I208" s="66">
        <f t="shared" si="8"/>
        <v>4.7545361519454876E-2</v>
      </c>
    </row>
    <row r="209" spans="1:9" x14ac:dyDescent="0.3">
      <c r="A209" s="5">
        <f t="shared" si="7"/>
        <v>208</v>
      </c>
      <c r="B209" t="s">
        <v>2071</v>
      </c>
      <c r="C209" s="68">
        <v>9817.6627101909999</v>
      </c>
      <c r="D209" s="68">
        <v>10038.930767361919</v>
      </c>
      <c r="E209" s="68">
        <v>10260.198824532839</v>
      </c>
      <c r="F209" s="68">
        <v>10702.734938874675</v>
      </c>
      <c r="G209" s="66">
        <f t="shared" si="8"/>
        <v>2.2537752997079091E-2</v>
      </c>
      <c r="H209" s="66">
        <f t="shared" si="8"/>
        <v>2.2040998418904986E-2</v>
      </c>
      <c r="I209" s="66">
        <f t="shared" si="8"/>
        <v>4.3131339061744267E-2</v>
      </c>
    </row>
    <row r="210" spans="1:9" x14ac:dyDescent="0.3">
      <c r="A210" s="5">
        <f t="shared" si="7"/>
        <v>209</v>
      </c>
      <c r="B210" t="s">
        <v>2072</v>
      </c>
      <c r="C210" s="68">
        <v>7159.1872601733512</v>
      </c>
      <c r="D210" s="68">
        <v>8248.7542158366377</v>
      </c>
      <c r="E210" s="68">
        <v>9191.8620695166737</v>
      </c>
      <c r="F210" s="68">
        <v>10745.216181460262</v>
      </c>
      <c r="G210" s="66">
        <f t="shared" si="8"/>
        <v>0.15219143124311907</v>
      </c>
      <c r="H210" s="66">
        <f t="shared" si="8"/>
        <v>0.11433336828843559</v>
      </c>
      <c r="I210" s="66">
        <f t="shared" si="8"/>
        <v>0.16899232170759357</v>
      </c>
    </row>
    <row r="211" spans="1:9" x14ac:dyDescent="0.3">
      <c r="A211" s="5">
        <f t="shared" si="7"/>
        <v>210</v>
      </c>
      <c r="B211" t="s">
        <v>2073</v>
      </c>
      <c r="C211" s="68">
        <v>2121</v>
      </c>
      <c r="D211" s="68">
        <v>2121</v>
      </c>
      <c r="E211" s="68">
        <v>2121</v>
      </c>
      <c r="F211" s="68">
        <v>2121</v>
      </c>
      <c r="G211" s="66">
        <f t="shared" si="8"/>
        <v>0</v>
      </c>
      <c r="H211" s="66">
        <f t="shared" si="8"/>
        <v>0</v>
      </c>
      <c r="I211" s="66">
        <f t="shared" si="8"/>
        <v>0</v>
      </c>
    </row>
    <row r="212" spans="1:9" x14ac:dyDescent="0.3">
      <c r="A212" s="5">
        <f t="shared" si="7"/>
        <v>211</v>
      </c>
      <c r="B212" t="s">
        <v>2074</v>
      </c>
      <c r="C212" s="68">
        <v>4847.1873846153849</v>
      </c>
      <c r="D212" s="68">
        <v>4940.607512820513</v>
      </c>
      <c r="E212" s="68">
        <v>5034.0276410256411</v>
      </c>
      <c r="F212" s="68">
        <v>5220.8678974358972</v>
      </c>
      <c r="G212" s="66">
        <f t="shared" si="8"/>
        <v>1.9273058949946249E-2</v>
      </c>
      <c r="H212" s="66">
        <f t="shared" si="8"/>
        <v>1.8908631775082261E-2</v>
      </c>
      <c r="I212" s="66">
        <f t="shared" si="8"/>
        <v>3.7115460965603489E-2</v>
      </c>
    </row>
    <row r="213" spans="1:9" x14ac:dyDescent="0.3">
      <c r="A213" s="5">
        <f t="shared" si="7"/>
        <v>212</v>
      </c>
      <c r="B213" t="s">
        <v>2075</v>
      </c>
      <c r="C213" s="68">
        <v>16398.941444215725</v>
      </c>
      <c r="D213" s="68">
        <v>16591.975548785507</v>
      </c>
      <c r="E213" s="68">
        <v>16763.073959654179</v>
      </c>
      <c r="F213" s="68">
        <v>16832</v>
      </c>
      <c r="G213" s="66">
        <f t="shared" si="8"/>
        <v>1.1771132010345084E-2</v>
      </c>
      <c r="H213" s="66">
        <f t="shared" si="8"/>
        <v>1.0312118069701207E-2</v>
      </c>
      <c r="I213" s="66">
        <f t="shared" si="8"/>
        <v>4.111778097007396E-3</v>
      </c>
    </row>
    <row r="214" spans="1:9" x14ac:dyDescent="0.3">
      <c r="A214" s="5">
        <f t="shared" si="7"/>
        <v>213</v>
      </c>
      <c r="B214" t="s">
        <v>2076</v>
      </c>
      <c r="C214" s="68">
        <v>5253.9676254180604</v>
      </c>
      <c r="D214" s="68">
        <v>5310.1228093645477</v>
      </c>
      <c r="E214" s="68">
        <v>5366.277993311036</v>
      </c>
      <c r="F214" s="68">
        <v>5478.5883612040134</v>
      </c>
      <c r="G214" s="66">
        <f t="shared" si="8"/>
        <v>1.0688148072099902E-2</v>
      </c>
      <c r="H214" s="66">
        <f t="shared" si="8"/>
        <v>1.0575119627639691E-2</v>
      </c>
      <c r="I214" s="66">
        <f t="shared" si="8"/>
        <v>2.092891349143115E-2</v>
      </c>
    </row>
    <row r="215" spans="1:9" x14ac:dyDescent="0.3">
      <c r="A215" s="5">
        <f t="shared" si="7"/>
        <v>214</v>
      </c>
      <c r="B215" t="s">
        <v>2077</v>
      </c>
      <c r="C215" s="68">
        <v>12424.869927390699</v>
      </c>
      <c r="D215" s="68">
        <v>12728.44304650085</v>
      </c>
      <c r="E215" s="68">
        <v>13032.016165611001</v>
      </c>
      <c r="F215" s="68">
        <v>13639.1624038313</v>
      </c>
      <c r="G215" s="66">
        <f t="shared" si="8"/>
        <v>2.4432699970638936E-2</v>
      </c>
      <c r="H215" s="66">
        <f t="shared" si="8"/>
        <v>2.3849980551518119E-2</v>
      </c>
      <c r="I215" s="66">
        <f t="shared" si="8"/>
        <v>4.6588818683515894E-2</v>
      </c>
    </row>
    <row r="216" spans="1:9" x14ac:dyDescent="0.3">
      <c r="A216" s="5">
        <f t="shared" si="7"/>
        <v>215</v>
      </c>
      <c r="B216" t="s">
        <v>2078</v>
      </c>
      <c r="C216" s="68">
        <v>11045.441810260631</v>
      </c>
      <c r="D216" s="68">
        <v>11231.283179807955</v>
      </c>
      <c r="E216" s="68">
        <v>11396.006211906719</v>
      </c>
      <c r="F216" s="68">
        <v>11662.097263758571</v>
      </c>
      <c r="G216" s="66">
        <f t="shared" si="8"/>
        <v>1.6825163967156821E-2</v>
      </c>
      <c r="H216" s="66">
        <f t="shared" si="8"/>
        <v>1.4666448121877054E-2</v>
      </c>
      <c r="I216" s="66">
        <f t="shared" si="8"/>
        <v>2.3349500421808847E-2</v>
      </c>
    </row>
    <row r="217" spans="1:9" x14ac:dyDescent="0.3">
      <c r="A217" s="5">
        <f t="shared" si="7"/>
        <v>216</v>
      </c>
      <c r="B217" t="s">
        <v>2079</v>
      </c>
      <c r="C217" s="68">
        <v>15527.574791224348</v>
      </c>
      <c r="D217" s="68">
        <v>17107.667837933477</v>
      </c>
      <c r="E217" s="68">
        <v>18687.760884642605</v>
      </c>
      <c r="F217" s="68">
        <v>21847.946978060867</v>
      </c>
      <c r="G217" s="66">
        <f t="shared" si="8"/>
        <v>0.10176045312640475</v>
      </c>
      <c r="H217" s="66">
        <f t="shared" si="8"/>
        <v>9.2361686097594653E-2</v>
      </c>
      <c r="I217" s="66">
        <f t="shared" si="8"/>
        <v>0.16910458737810952</v>
      </c>
    </row>
    <row r="218" spans="1:9" x14ac:dyDescent="0.3">
      <c r="A218" s="5">
        <f t="shared" si="7"/>
        <v>217</v>
      </c>
      <c r="B218" t="s">
        <v>2080</v>
      </c>
      <c r="C218" s="68">
        <v>17888.400151684138</v>
      </c>
      <c r="D218" s="68">
        <v>20824.77726522418</v>
      </c>
      <c r="E218" s="68">
        <v>23761.154378764222</v>
      </c>
      <c r="F218" s="68">
        <v>28788.231997144769</v>
      </c>
      <c r="G218" s="66">
        <f t="shared" si="8"/>
        <v>0.16414978917293457</v>
      </c>
      <c r="H218" s="66">
        <f t="shared" si="8"/>
        <v>0.14100401056598921</v>
      </c>
      <c r="I218" s="66">
        <f t="shared" si="8"/>
        <v>0.21156706186267354</v>
      </c>
    </row>
    <row r="219" spans="1:9" x14ac:dyDescent="0.3">
      <c r="A219" s="5">
        <f t="shared" si="7"/>
        <v>218</v>
      </c>
      <c r="B219" t="s">
        <v>1968</v>
      </c>
      <c r="C219" s="67">
        <v>46400</v>
      </c>
      <c r="D219" s="67">
        <v>54400</v>
      </c>
      <c r="E219" s="67">
        <v>61300</v>
      </c>
      <c r="F219" s="67">
        <v>72700</v>
      </c>
      <c r="G219" s="66">
        <f t="shared" si="8"/>
        <v>0.17241379310344829</v>
      </c>
      <c r="H219" s="66">
        <f t="shared" si="8"/>
        <v>0.12683823529411764</v>
      </c>
      <c r="I219" s="66">
        <f t="shared" si="8"/>
        <v>0.18597063621533441</v>
      </c>
    </row>
    <row r="220" spans="1:9" x14ac:dyDescent="0.3">
      <c r="A220" s="5">
        <f t="shared" si="7"/>
        <v>219</v>
      </c>
      <c r="B220" t="s">
        <v>31</v>
      </c>
      <c r="C220" s="67">
        <v>67600</v>
      </c>
      <c r="D220" s="67">
        <v>75300</v>
      </c>
      <c r="E220" s="67">
        <v>80700</v>
      </c>
      <c r="F220" s="67">
        <v>103100</v>
      </c>
      <c r="G220" s="66">
        <f t="shared" si="8"/>
        <v>0.11390532544378698</v>
      </c>
      <c r="H220" s="66">
        <f t="shared" si="8"/>
        <v>7.1713147410358571E-2</v>
      </c>
      <c r="I220" s="66">
        <f t="shared" si="8"/>
        <v>0.27757125154894674</v>
      </c>
    </row>
    <row r="221" spans="1:9" x14ac:dyDescent="0.3">
      <c r="A221" s="5">
        <f t="shared" si="7"/>
        <v>220</v>
      </c>
      <c r="B221" t="s">
        <v>41</v>
      </c>
      <c r="C221" s="67">
        <v>21200</v>
      </c>
      <c r="D221" s="67">
        <v>34600</v>
      </c>
      <c r="E221" s="67">
        <v>52600</v>
      </c>
      <c r="F221" s="67">
        <v>89600</v>
      </c>
      <c r="G221" s="66">
        <f t="shared" si="8"/>
        <v>0.63207547169811318</v>
      </c>
      <c r="H221" s="66">
        <f t="shared" si="8"/>
        <v>0.52023121387283233</v>
      </c>
      <c r="I221" s="66">
        <f t="shared" si="8"/>
        <v>0.70342205323193918</v>
      </c>
    </row>
    <row r="222" spans="1:9" x14ac:dyDescent="0.3">
      <c r="A222" s="5">
        <f t="shared" si="7"/>
        <v>221</v>
      </c>
      <c r="B222" t="s">
        <v>52</v>
      </c>
      <c r="C222" s="67">
        <v>18300</v>
      </c>
      <c r="D222" s="67">
        <v>21800</v>
      </c>
      <c r="E222" s="67">
        <v>31600</v>
      </c>
      <c r="F222" s="67">
        <v>64700</v>
      </c>
      <c r="G222" s="66">
        <f t="shared" si="8"/>
        <v>0.19125683060109289</v>
      </c>
      <c r="H222" s="66">
        <f t="shared" si="8"/>
        <v>0.44954128440366975</v>
      </c>
      <c r="I222" s="66">
        <f t="shared" si="8"/>
        <v>1.0474683544303798</v>
      </c>
    </row>
    <row r="223" spans="1:9" x14ac:dyDescent="0.3">
      <c r="A223" s="5">
        <f t="shared" si="7"/>
        <v>222</v>
      </c>
      <c r="B223" t="s">
        <v>54</v>
      </c>
      <c r="C223" s="67">
        <v>31200</v>
      </c>
      <c r="D223" s="67">
        <v>40500</v>
      </c>
      <c r="E223" s="67">
        <v>48900</v>
      </c>
      <c r="F223" s="67">
        <v>67400</v>
      </c>
      <c r="G223" s="66">
        <f t="shared" si="8"/>
        <v>0.29807692307692307</v>
      </c>
      <c r="H223" s="66">
        <f t="shared" si="8"/>
        <v>0.2074074074074074</v>
      </c>
      <c r="I223" s="66">
        <f t="shared" si="8"/>
        <v>0.3783231083844581</v>
      </c>
    </row>
    <row r="224" spans="1:9" x14ac:dyDescent="0.3">
      <c r="A224" s="5">
        <f t="shared" si="7"/>
        <v>223</v>
      </c>
      <c r="B224" t="s">
        <v>2042</v>
      </c>
      <c r="C224" s="67">
        <v>10500</v>
      </c>
      <c r="D224" s="67">
        <v>10500</v>
      </c>
      <c r="E224" s="67">
        <v>10500</v>
      </c>
      <c r="F224" s="67">
        <v>10500</v>
      </c>
      <c r="G224" s="66">
        <f t="shared" si="8"/>
        <v>0</v>
      </c>
      <c r="H224" s="66">
        <f t="shared" si="8"/>
        <v>0</v>
      </c>
      <c r="I224" s="66">
        <f t="shared" si="8"/>
        <v>0</v>
      </c>
    </row>
    <row r="225" spans="1:9" x14ac:dyDescent="0.3">
      <c r="A225" s="5">
        <f t="shared" si="7"/>
        <v>224</v>
      </c>
      <c r="B225" t="s">
        <v>77</v>
      </c>
      <c r="C225" s="67">
        <v>1700</v>
      </c>
      <c r="D225" s="67">
        <v>1700</v>
      </c>
      <c r="E225" s="67">
        <v>1700</v>
      </c>
      <c r="F225" s="67">
        <v>1700</v>
      </c>
      <c r="G225" s="66">
        <f t="shared" si="8"/>
        <v>0</v>
      </c>
      <c r="H225" s="66">
        <f t="shared" si="8"/>
        <v>0</v>
      </c>
      <c r="I225" s="66">
        <f t="shared" si="8"/>
        <v>0</v>
      </c>
    </row>
    <row r="226" spans="1:9" x14ac:dyDescent="0.3">
      <c r="A226" s="5">
        <f t="shared" si="7"/>
        <v>225</v>
      </c>
      <c r="B226" t="s">
        <v>86</v>
      </c>
      <c r="C226" s="67">
        <v>1100</v>
      </c>
      <c r="D226" s="67">
        <v>1100</v>
      </c>
      <c r="E226" s="67">
        <v>1100</v>
      </c>
      <c r="F226" s="67">
        <v>1100</v>
      </c>
      <c r="G226" s="66">
        <f t="shared" si="8"/>
        <v>0</v>
      </c>
      <c r="H226" s="66">
        <f t="shared" si="8"/>
        <v>0</v>
      </c>
      <c r="I226" s="66">
        <f t="shared" si="8"/>
        <v>0</v>
      </c>
    </row>
    <row r="227" spans="1:9" x14ac:dyDescent="0.3">
      <c r="A227" s="5">
        <f t="shared" si="7"/>
        <v>226</v>
      </c>
      <c r="B227" t="s">
        <v>89</v>
      </c>
      <c r="C227" s="67">
        <v>78000</v>
      </c>
      <c r="D227" s="67">
        <v>93300</v>
      </c>
      <c r="E227" s="67">
        <v>102300</v>
      </c>
      <c r="F227" s="67">
        <v>113900</v>
      </c>
      <c r="G227" s="66">
        <f t="shared" si="8"/>
        <v>0.19615384615384615</v>
      </c>
      <c r="H227" s="66">
        <f t="shared" si="8"/>
        <v>9.6463022508038579E-2</v>
      </c>
      <c r="I227" s="66">
        <f t="shared" si="8"/>
        <v>0.11339198435972629</v>
      </c>
    </row>
    <row r="228" spans="1:9" x14ac:dyDescent="0.3">
      <c r="A228" s="5">
        <f t="shared" si="7"/>
        <v>227</v>
      </c>
      <c r="B228" t="s">
        <v>2043</v>
      </c>
      <c r="C228" s="67">
        <v>14400</v>
      </c>
      <c r="D228" s="67">
        <v>17500</v>
      </c>
      <c r="E228" s="67">
        <v>22300</v>
      </c>
      <c r="F228" s="67">
        <v>32100</v>
      </c>
      <c r="G228" s="66">
        <f t="shared" si="8"/>
        <v>0.21527777777777779</v>
      </c>
      <c r="H228" s="66">
        <f t="shared" si="8"/>
        <v>0.2742857142857143</v>
      </c>
      <c r="I228" s="66">
        <f t="shared" si="8"/>
        <v>0.43946188340807174</v>
      </c>
    </row>
    <row r="229" spans="1:9" x14ac:dyDescent="0.3">
      <c r="A229" s="5">
        <f t="shared" si="7"/>
        <v>228</v>
      </c>
      <c r="B229" t="s">
        <v>139</v>
      </c>
      <c r="C229" s="67">
        <v>2400</v>
      </c>
      <c r="D229" s="67">
        <v>2400</v>
      </c>
      <c r="E229" s="67">
        <v>2400</v>
      </c>
      <c r="F229" s="67">
        <v>2400</v>
      </c>
      <c r="G229" s="66">
        <f t="shared" si="8"/>
        <v>0</v>
      </c>
      <c r="H229" s="66">
        <f t="shared" si="8"/>
        <v>0</v>
      </c>
      <c r="I229" s="66">
        <f t="shared" si="8"/>
        <v>0</v>
      </c>
    </row>
    <row r="230" spans="1:9" x14ac:dyDescent="0.3">
      <c r="A230" s="5">
        <f t="shared" si="7"/>
        <v>229</v>
      </c>
      <c r="B230" s="60" t="s">
        <v>161</v>
      </c>
      <c r="C230" s="67">
        <v>226400</v>
      </c>
      <c r="D230" s="67">
        <v>252600</v>
      </c>
      <c r="E230" s="67">
        <v>283900</v>
      </c>
      <c r="F230" s="67">
        <v>345300</v>
      </c>
      <c r="G230" s="66">
        <f t="shared" si="8"/>
        <v>0.1157243816254417</v>
      </c>
      <c r="H230" s="66">
        <f t="shared" si="8"/>
        <v>0.12391132224861441</v>
      </c>
      <c r="I230" s="66">
        <f t="shared" si="8"/>
        <v>0.21627333568157803</v>
      </c>
    </row>
    <row r="231" spans="1:9" x14ac:dyDescent="0.3">
      <c r="A231" s="5">
        <f t="shared" si="7"/>
        <v>230</v>
      </c>
      <c r="B231" t="s">
        <v>103</v>
      </c>
      <c r="C231" s="67">
        <v>19860.516846471848</v>
      </c>
      <c r="D231" s="67">
        <v>19755.210621449365</v>
      </c>
      <c r="E231" s="67">
        <v>19606.975554157358</v>
      </c>
      <c r="F231" s="67">
        <v>18900.182095611177</v>
      </c>
      <c r="G231" s="66">
        <f t="shared" si="8"/>
        <v>-5.3022902594395604E-3</v>
      </c>
      <c r="H231" s="66">
        <f t="shared" si="8"/>
        <v>-7.5035933624043533E-3</v>
      </c>
      <c r="I231" s="66">
        <f t="shared" si="8"/>
        <v>-3.6048061394982261E-2</v>
      </c>
    </row>
    <row r="232" spans="1:9" x14ac:dyDescent="0.3">
      <c r="A232" s="5">
        <f t="shared" si="7"/>
        <v>231</v>
      </c>
      <c r="B232" t="s">
        <v>108</v>
      </c>
      <c r="C232" s="67">
        <v>793.94897779767996</v>
      </c>
      <c r="D232" s="67">
        <v>781.20672148638016</v>
      </c>
      <c r="E232" s="67">
        <v>766.56350781753474</v>
      </c>
      <c r="F232" s="67">
        <v>721.02656777977109</v>
      </c>
      <c r="G232" s="66">
        <f t="shared" si="8"/>
        <v>-1.6049213069894368E-2</v>
      </c>
      <c r="H232" s="66">
        <f t="shared" si="8"/>
        <v>-1.8744351867562258E-2</v>
      </c>
      <c r="I232" s="66">
        <f t="shared" si="8"/>
        <v>-5.9404001851602391E-2</v>
      </c>
    </row>
    <row r="233" spans="1:9" x14ac:dyDescent="0.3">
      <c r="A233" s="5">
        <f t="shared" si="7"/>
        <v>232</v>
      </c>
      <c r="B233" s="59" t="s">
        <v>162</v>
      </c>
      <c r="C233" s="67">
        <v>29259.381872236798</v>
      </c>
      <c r="D233" s="67">
        <v>30502.751880943375</v>
      </c>
      <c r="E233" s="67">
        <v>31713.17050028186</v>
      </c>
      <c r="F233" s="67">
        <v>33504.477458256843</v>
      </c>
      <c r="G233" s="66">
        <f t="shared" si="8"/>
        <v>4.249474627098556E-2</v>
      </c>
      <c r="H233" s="66">
        <f t="shared" si="8"/>
        <v>3.96822760144043E-2</v>
      </c>
      <c r="I233" s="66">
        <f t="shared" si="8"/>
        <v>5.6484638076759366E-2</v>
      </c>
    </row>
    <row r="234" spans="1:9" x14ac:dyDescent="0.3">
      <c r="A234" s="5">
        <f t="shared" si="7"/>
        <v>233</v>
      </c>
      <c r="B234" t="s">
        <v>2004</v>
      </c>
      <c r="C234" s="67">
        <v>22190.479353851035</v>
      </c>
      <c r="D234" s="67">
        <v>23133.458143624488</v>
      </c>
      <c r="E234" s="67">
        <v>24051.446414847458</v>
      </c>
      <c r="F234" s="67">
        <v>25409.983660812693</v>
      </c>
      <c r="G234" s="66">
        <f t="shared" si="8"/>
        <v>4.2494746270986004E-2</v>
      </c>
      <c r="H234" s="66">
        <f t="shared" si="8"/>
        <v>3.968227601440405E-2</v>
      </c>
      <c r="I234" s="66">
        <f t="shared" si="8"/>
        <v>5.6484638076759575E-2</v>
      </c>
    </row>
    <row r="235" spans="1:9" x14ac:dyDescent="0.3">
      <c r="A235" s="5">
        <f t="shared" si="7"/>
        <v>234</v>
      </c>
      <c r="B235" t="s">
        <v>132</v>
      </c>
      <c r="C235" s="67">
        <v>867.14462607145754</v>
      </c>
      <c r="D235" s="67">
        <v>903.99371693661317</v>
      </c>
      <c r="E235" s="67">
        <v>939.86624512737899</v>
      </c>
      <c r="F235" s="67">
        <v>992.95424982396185</v>
      </c>
      <c r="G235" s="66">
        <f t="shared" si="8"/>
        <v>4.2494746270986011E-2</v>
      </c>
      <c r="H235" s="66">
        <f t="shared" si="8"/>
        <v>3.9682276014404154E-2</v>
      </c>
      <c r="I235" s="66">
        <f t="shared" si="8"/>
        <v>5.6484638076759422E-2</v>
      </c>
    </row>
    <row r="236" spans="1:9" x14ac:dyDescent="0.3">
      <c r="A236" s="5">
        <f t="shared" si="7"/>
        <v>235</v>
      </c>
      <c r="B236" t="s">
        <v>148</v>
      </c>
      <c r="C236" s="67">
        <v>1707.2922214433056</v>
      </c>
      <c r="D236" s="67">
        <v>1779.8431712039669</v>
      </c>
      <c r="E236" s="67">
        <v>1850.4713991860351</v>
      </c>
      <c r="F236" s="67">
        <v>1954.9946064404526</v>
      </c>
      <c r="G236" s="66">
        <f t="shared" si="8"/>
        <v>4.249474627098599E-2</v>
      </c>
      <c r="H236" s="66">
        <f t="shared" si="8"/>
        <v>3.9682276014404161E-2</v>
      </c>
      <c r="I236" s="66">
        <f t="shared" si="8"/>
        <v>5.6484638076759235E-2</v>
      </c>
    </row>
    <row r="237" spans="1:9" x14ac:dyDescent="0.3">
      <c r="A237" s="5">
        <f t="shared" ref="A237:A272" si="9">A236+1</f>
        <v>236</v>
      </c>
      <c r="B237" t="s">
        <v>30</v>
      </c>
      <c r="C237" s="68">
        <v>13300.31163919026</v>
      </c>
      <c r="D237" s="68">
        <v>14372.068991457189</v>
      </c>
      <c r="E237" s="68">
        <v>15452.575010463441</v>
      </c>
      <c r="F237" s="68">
        <v>17700.193288923856</v>
      </c>
      <c r="G237" s="66">
        <f t="shared" si="8"/>
        <v>8.0581371425081746E-2</v>
      </c>
      <c r="H237" s="66">
        <f t="shared" si="8"/>
        <v>7.5180965221396376E-2</v>
      </c>
      <c r="I237" s="66">
        <f t="shared" si="8"/>
        <v>0.14545266901720133</v>
      </c>
    </row>
    <row r="238" spans="1:9" x14ac:dyDescent="0.3">
      <c r="A238" s="5">
        <f t="shared" si="9"/>
        <v>237</v>
      </c>
      <c r="B238" t="s">
        <v>36</v>
      </c>
      <c r="C238" s="68">
        <v>14798.655404067267</v>
      </c>
      <c r="D238" s="68">
        <v>15875.81898425781</v>
      </c>
      <c r="E238" s="68">
        <v>16701.00519836356</v>
      </c>
      <c r="F238" s="68">
        <v>18156.552880431969</v>
      </c>
      <c r="G238" s="66">
        <f t="shared" si="8"/>
        <v>7.2787935848178151E-2</v>
      </c>
      <c r="H238" s="66">
        <f t="shared" si="8"/>
        <v>5.197755246037955E-2</v>
      </c>
      <c r="I238" s="66">
        <f t="shared" si="8"/>
        <v>8.7153297947061892E-2</v>
      </c>
    </row>
    <row r="239" spans="1:9" x14ac:dyDescent="0.3">
      <c r="A239" s="5">
        <f t="shared" si="9"/>
        <v>238</v>
      </c>
      <c r="B239" t="s">
        <v>38</v>
      </c>
      <c r="C239" s="68">
        <v>5080.3585020179817</v>
      </c>
      <c r="D239" s="68">
        <v>5434.2214815530597</v>
      </c>
      <c r="E239" s="68">
        <v>5791.0324309437701</v>
      </c>
      <c r="F239" s="68">
        <v>6535.7298212637788</v>
      </c>
      <c r="G239" s="66">
        <f t="shared" si="8"/>
        <v>6.9653151326726101E-2</v>
      </c>
      <c r="H239" s="66">
        <f t="shared" si="8"/>
        <v>6.5659993911167669E-2</v>
      </c>
      <c r="I239" s="66">
        <f t="shared" si="8"/>
        <v>0.12859492658697555</v>
      </c>
    </row>
    <row r="240" spans="1:9" x14ac:dyDescent="0.3">
      <c r="A240" s="5">
        <f t="shared" si="9"/>
        <v>239</v>
      </c>
      <c r="B240" t="s">
        <v>44</v>
      </c>
      <c r="C240" s="68">
        <v>12883.223589932744</v>
      </c>
      <c r="D240" s="68">
        <v>13353.811466020539</v>
      </c>
      <c r="E240" s="68">
        <v>13633.019546641808</v>
      </c>
      <c r="F240" s="68">
        <v>14101.445843553453</v>
      </c>
      <c r="G240" s="66">
        <f t="shared" si="8"/>
        <v>3.6527183806351345E-2</v>
      </c>
      <c r="H240" s="66">
        <f t="shared" si="8"/>
        <v>2.0908493528737335E-2</v>
      </c>
      <c r="I240" s="66">
        <f t="shared" si="8"/>
        <v>3.4359687911327819E-2</v>
      </c>
    </row>
    <row r="241" spans="1:9" x14ac:dyDescent="0.3">
      <c r="A241" s="5">
        <f t="shared" si="9"/>
        <v>240</v>
      </c>
      <c r="B241" t="s">
        <v>46</v>
      </c>
      <c r="C241" s="68">
        <v>4751.3879279532239</v>
      </c>
      <c r="D241" s="68">
        <v>4960.7778935111737</v>
      </c>
      <c r="E241" s="68">
        <v>5104.8236986412585</v>
      </c>
      <c r="F241" s="68">
        <v>5368.3317064038783</v>
      </c>
      <c r="G241" s="66">
        <f t="shared" si="8"/>
        <v>4.4069221190312209E-2</v>
      </c>
      <c r="H241" s="66">
        <f t="shared" si="8"/>
        <v>2.9036939008799494E-2</v>
      </c>
      <c r="I241" s="66">
        <f t="shared" si="8"/>
        <v>5.1619413973641691E-2</v>
      </c>
    </row>
    <row r="242" spans="1:9" x14ac:dyDescent="0.3">
      <c r="A242" s="5">
        <f t="shared" si="9"/>
        <v>241</v>
      </c>
      <c r="B242" t="s">
        <v>73</v>
      </c>
      <c r="C242" s="68">
        <v>468.96915320369311</v>
      </c>
      <c r="D242" s="68">
        <v>470.58611427297984</v>
      </c>
      <c r="E242" s="68">
        <v>472.25498629132159</v>
      </c>
      <c r="F242" s="68">
        <v>477.33963783424946</v>
      </c>
      <c r="G242" s="66">
        <f t="shared" si="8"/>
        <v>3.4479049597200616E-3</v>
      </c>
      <c r="H242" s="66">
        <f t="shared" si="8"/>
        <v>3.5463690230639854E-3</v>
      </c>
      <c r="I242" s="66">
        <f t="shared" si="8"/>
        <v>1.0766750358441501E-2</v>
      </c>
    </row>
    <row r="243" spans="1:9" x14ac:dyDescent="0.3">
      <c r="A243" s="5">
        <f t="shared" si="9"/>
        <v>242</v>
      </c>
      <c r="B243" t="s">
        <v>2045</v>
      </c>
      <c r="C243" s="68">
        <v>0</v>
      </c>
      <c r="D243" s="68">
        <v>0</v>
      </c>
      <c r="E243" s="68">
        <v>0</v>
      </c>
      <c r="F243" s="68">
        <v>0</v>
      </c>
      <c r="G243" s="66">
        <v>0</v>
      </c>
      <c r="H243" s="66">
        <v>0</v>
      </c>
      <c r="I243" s="66">
        <v>0</v>
      </c>
    </row>
    <row r="244" spans="1:9" x14ac:dyDescent="0.3">
      <c r="A244" s="5">
        <f t="shared" si="9"/>
        <v>243</v>
      </c>
      <c r="B244" t="s">
        <v>116</v>
      </c>
      <c r="C244" s="68">
        <v>50330.409166521917</v>
      </c>
      <c r="D244" s="68">
        <v>52648.735514541971</v>
      </c>
      <c r="E244" s="68">
        <v>54190.658804777428</v>
      </c>
      <c r="F244" s="68">
        <v>56841.155383735146</v>
      </c>
      <c r="G244" s="66">
        <f t="shared" si="8"/>
        <v>4.6062139895380126E-2</v>
      </c>
      <c r="H244" s="66">
        <f t="shared" si="8"/>
        <v>2.9286995692604345E-2</v>
      </c>
      <c r="I244" s="66">
        <f t="shared" si="8"/>
        <v>4.8910580484104606E-2</v>
      </c>
    </row>
    <row r="245" spans="1:9" x14ac:dyDescent="0.3">
      <c r="A245" s="5">
        <f t="shared" si="9"/>
        <v>244</v>
      </c>
      <c r="B245" t="s">
        <v>117</v>
      </c>
      <c r="C245" s="68">
        <v>53686.832643783928</v>
      </c>
      <c r="D245" s="68">
        <v>57947.541882000092</v>
      </c>
      <c r="E245" s="68">
        <v>61272.980369628567</v>
      </c>
      <c r="F245" s="68">
        <v>67156.913701778831</v>
      </c>
      <c r="G245" s="66">
        <f t="shared" si="8"/>
        <v>7.9362276155985637E-2</v>
      </c>
      <c r="H245" s="66">
        <f t="shared" si="8"/>
        <v>5.7387050073670794E-2</v>
      </c>
      <c r="I245" s="66">
        <f t="shared" si="8"/>
        <v>9.6028188879592635E-2</v>
      </c>
    </row>
    <row r="246" spans="1:9" x14ac:dyDescent="0.3">
      <c r="A246" s="5">
        <f t="shared" si="9"/>
        <v>245</v>
      </c>
      <c r="B246" t="s">
        <v>1961</v>
      </c>
      <c r="C246" s="68">
        <v>7507.4518790069988</v>
      </c>
      <c r="D246" s="68">
        <v>7606.058358965679</v>
      </c>
      <c r="E246" s="68">
        <v>7603.7183120707705</v>
      </c>
      <c r="F246" s="68">
        <v>7576.5165289456954</v>
      </c>
      <c r="G246" s="66">
        <f t="shared" si="8"/>
        <v>1.3134480453269688E-2</v>
      </c>
      <c r="H246" s="66">
        <f t="shared" si="8"/>
        <v>-3.0765565874867903E-4</v>
      </c>
      <c r="I246" s="66">
        <f t="shared" si="8"/>
        <v>-3.5774317259876258E-3</v>
      </c>
    </row>
    <row r="247" spans="1:9" x14ac:dyDescent="0.3">
      <c r="A247" s="5">
        <f t="shared" si="9"/>
        <v>246</v>
      </c>
      <c r="B247" t="s">
        <v>2046</v>
      </c>
      <c r="C247" s="68">
        <v>2064</v>
      </c>
      <c r="D247" s="68">
        <v>3406</v>
      </c>
      <c r="E247" s="68">
        <v>4755</v>
      </c>
      <c r="F247" s="68">
        <v>6891</v>
      </c>
      <c r="G247" s="66">
        <f t="shared" si="8"/>
        <v>0.65019379844961245</v>
      </c>
      <c r="H247" s="66">
        <f t="shared" si="8"/>
        <v>0.39606576629477391</v>
      </c>
      <c r="I247" s="66">
        <f t="shared" si="8"/>
        <v>0.44921135646687699</v>
      </c>
    </row>
    <row r="248" spans="1:9" x14ac:dyDescent="0.3">
      <c r="A248" s="5">
        <f t="shared" si="9"/>
        <v>247</v>
      </c>
      <c r="B248" s="59" t="s">
        <v>163</v>
      </c>
      <c r="C248" s="68">
        <v>98578.2044827051</v>
      </c>
      <c r="D248" s="68">
        <v>103938.69097719999</v>
      </c>
      <c r="E248" s="68">
        <v>107729.39274194444</v>
      </c>
      <c r="F248" s="68">
        <v>114322.31397090633</v>
      </c>
      <c r="G248" s="66">
        <f t="shared" si="8"/>
        <v>5.4378009039872048E-2</v>
      </c>
      <c r="H248" s="66">
        <f t="shared" si="8"/>
        <v>3.647055518118824E-2</v>
      </c>
      <c r="I248" s="66">
        <f t="shared" si="8"/>
        <v>6.1198908312373082E-2</v>
      </c>
    </row>
    <row r="249" spans="1:9" x14ac:dyDescent="0.3">
      <c r="A249" s="5">
        <f t="shared" si="9"/>
        <v>248</v>
      </c>
      <c r="B249" t="s">
        <v>2005</v>
      </c>
      <c r="C249" s="67">
        <v>2135.3637297969085</v>
      </c>
      <c r="D249" s="67">
        <v>2251.4805579992194</v>
      </c>
      <c r="E249" s="67">
        <v>2333.5933039291026</v>
      </c>
      <c r="F249" s="67">
        <v>2476.4066665746277</v>
      </c>
      <c r="G249" s="66">
        <f t="shared" si="8"/>
        <v>5.4378009039871916E-2</v>
      </c>
      <c r="H249" s="66">
        <f t="shared" si="8"/>
        <v>3.6470555181188323E-2</v>
      </c>
      <c r="I249" s="66">
        <f t="shared" si="8"/>
        <v>6.1198908312373158E-2</v>
      </c>
    </row>
    <row r="250" spans="1:9" x14ac:dyDescent="0.3">
      <c r="A250" s="5">
        <f t="shared" si="9"/>
        <v>249</v>
      </c>
      <c r="B250" t="s">
        <v>22</v>
      </c>
      <c r="C250" s="67">
        <v>2958.7829734297738</v>
      </c>
      <c r="D250" s="67">
        <v>3119.6757007059578</v>
      </c>
      <c r="E250" s="67">
        <v>3233.4520054959667</v>
      </c>
      <c r="F250" s="67">
        <v>3431.3357383127732</v>
      </c>
      <c r="G250" s="66">
        <f t="shared" si="8"/>
        <v>5.4378009039872104E-2</v>
      </c>
      <c r="H250" s="66">
        <f t="shared" si="8"/>
        <v>3.6470555181188302E-2</v>
      </c>
      <c r="I250" s="66">
        <f t="shared" si="8"/>
        <v>6.1198908312373075E-2</v>
      </c>
    </row>
    <row r="251" spans="1:9" x14ac:dyDescent="0.3">
      <c r="A251" s="5">
        <f t="shared" si="9"/>
        <v>250</v>
      </c>
      <c r="B251" t="s">
        <v>40</v>
      </c>
      <c r="C251" s="67">
        <v>2001.6271815021744</v>
      </c>
      <c r="D251" s="67">
        <v>2110.4716824723528</v>
      </c>
      <c r="E251" s="67">
        <v>2187.4417564262967</v>
      </c>
      <c r="F251" s="67">
        <v>2321.3108039164858</v>
      </c>
      <c r="G251" s="66">
        <f t="shared" si="8"/>
        <v>5.4378009039871819E-2</v>
      </c>
      <c r="H251" s="66">
        <f t="shared" si="8"/>
        <v>3.6470555181188621E-2</v>
      </c>
      <c r="I251" s="66">
        <f t="shared" si="8"/>
        <v>6.119890831237302E-2</v>
      </c>
    </row>
    <row r="252" spans="1:9" x14ac:dyDescent="0.3">
      <c r="A252" s="5">
        <f t="shared" si="9"/>
        <v>251</v>
      </c>
      <c r="B252" t="s">
        <v>42</v>
      </c>
      <c r="C252" s="67">
        <v>2966.519798537734</v>
      </c>
      <c r="D252" s="67">
        <v>3127.8332389595785</v>
      </c>
      <c r="E252" s="67">
        <v>3241.9070536986087</v>
      </c>
      <c r="F252" s="67">
        <v>3440.3082262351454</v>
      </c>
      <c r="G252" s="66">
        <f t="shared" si="8"/>
        <v>5.4378009039872104E-2</v>
      </c>
      <c r="H252" s="66">
        <f t="shared" si="8"/>
        <v>3.6470555181188302E-2</v>
      </c>
      <c r="I252" s="66">
        <f t="shared" si="8"/>
        <v>6.1198908312373082E-2</v>
      </c>
    </row>
    <row r="253" spans="1:9" x14ac:dyDescent="0.3">
      <c r="A253" s="5">
        <f t="shared" si="9"/>
        <v>252</v>
      </c>
      <c r="B253" t="s">
        <v>43</v>
      </c>
      <c r="C253" s="67">
        <v>3715.8865732801273</v>
      </c>
      <c r="D253" s="67">
        <v>3917.9490869530928</v>
      </c>
      <c r="E253" s="67">
        <v>4060.8388653259021</v>
      </c>
      <c r="F253" s="67">
        <v>4309.3577707163031</v>
      </c>
      <c r="G253" s="66">
        <f t="shared" si="8"/>
        <v>5.4378009039871916E-2</v>
      </c>
      <c r="H253" s="66">
        <f t="shared" si="8"/>
        <v>3.6470555181188372E-2</v>
      </c>
      <c r="I253" s="66">
        <f t="shared" si="8"/>
        <v>6.1198908312373068E-2</v>
      </c>
    </row>
    <row r="254" spans="1:9" x14ac:dyDescent="0.3">
      <c r="A254" s="5">
        <f t="shared" si="9"/>
        <v>253</v>
      </c>
      <c r="B254" t="s">
        <v>79</v>
      </c>
      <c r="C254" s="67">
        <v>5648.9875895403729</v>
      </c>
      <c r="D254" s="67">
        <v>5956.1682877505227</v>
      </c>
      <c r="E254" s="67">
        <v>6173.3930519573723</v>
      </c>
      <c r="F254" s="67">
        <v>6551.1979673203532</v>
      </c>
      <c r="G254" s="66">
        <f t="shared" si="8"/>
        <v>5.4378009039871764E-2</v>
      </c>
      <c r="H254" s="66">
        <f t="shared" si="8"/>
        <v>3.6470555181188358E-2</v>
      </c>
      <c r="I254" s="66">
        <f t="shared" si="8"/>
        <v>6.1198908312373179E-2</v>
      </c>
    </row>
    <row r="255" spans="1:9" x14ac:dyDescent="0.3">
      <c r="A255" s="5">
        <f t="shared" si="9"/>
        <v>254</v>
      </c>
      <c r="B255" t="s">
        <v>90</v>
      </c>
      <c r="C255" s="67">
        <v>1721.9962168859126</v>
      </c>
      <c r="D255" s="67">
        <v>1815.63494273436</v>
      </c>
      <c r="E255" s="67">
        <v>1881.8521571022472</v>
      </c>
      <c r="F255" s="67">
        <v>1997.0194547221895</v>
      </c>
      <c r="G255" s="66">
        <f t="shared" si="8"/>
        <v>5.4378009039871916E-2</v>
      </c>
      <c r="H255" s="66">
        <f t="shared" si="8"/>
        <v>3.6470555181188337E-2</v>
      </c>
      <c r="I255" s="66">
        <f t="shared" si="8"/>
        <v>6.1198908312373249E-2</v>
      </c>
    </row>
    <row r="256" spans="1:9" x14ac:dyDescent="0.3">
      <c r="A256" s="5">
        <f t="shared" si="9"/>
        <v>255</v>
      </c>
      <c r="B256" t="s">
        <v>109</v>
      </c>
      <c r="C256" s="67">
        <v>6152.9864822874688</v>
      </c>
      <c r="D256" s="67">
        <v>6487.5736368435064</v>
      </c>
      <c r="E256" s="67">
        <v>6724.1790491580305</v>
      </c>
      <c r="F256" s="67">
        <v>7135.6914662634317</v>
      </c>
      <c r="G256" s="66">
        <f t="shared" si="8"/>
        <v>5.4378009039871902E-2</v>
      </c>
      <c r="H256" s="66">
        <f t="shared" si="8"/>
        <v>3.6470555181188379E-2</v>
      </c>
      <c r="I256" s="66">
        <f t="shared" si="8"/>
        <v>6.1198908312372922E-2</v>
      </c>
    </row>
    <row r="257" spans="1:9" x14ac:dyDescent="0.3">
      <c r="A257" s="5">
        <f t="shared" si="9"/>
        <v>256</v>
      </c>
      <c r="B257" t="s">
        <v>133</v>
      </c>
      <c r="C257" s="67">
        <v>1263.3130140568665</v>
      </c>
      <c r="D257" s="67">
        <v>1332.0094605554389</v>
      </c>
      <c r="E257" s="67">
        <v>1380.5885850884908</v>
      </c>
      <c r="F257" s="67">
        <v>1465.0790993244302</v>
      </c>
      <c r="G257" s="66">
        <f t="shared" si="8"/>
        <v>5.4378009039872145E-2</v>
      </c>
      <c r="H257" s="66">
        <f t="shared" si="8"/>
        <v>3.6470555181188288E-2</v>
      </c>
      <c r="I257" s="66">
        <f t="shared" si="8"/>
        <v>6.1198908312373033E-2</v>
      </c>
    </row>
    <row r="258" spans="1:9" x14ac:dyDescent="0.3">
      <c r="A258" s="5">
        <f t="shared" si="9"/>
        <v>257</v>
      </c>
      <c r="B258" t="s">
        <v>167</v>
      </c>
      <c r="C258" s="67">
        <v>13284.128710366998</v>
      </c>
      <c r="D258" s="67">
        <v>14006.493181466158</v>
      </c>
      <c r="E258" s="67">
        <v>14517.317763935756</v>
      </c>
      <c r="F258" s="67">
        <v>15405.761762712445</v>
      </c>
      <c r="G258" s="66">
        <f t="shared" si="8"/>
        <v>5.4378009039871965E-2</v>
      </c>
      <c r="H258" s="66">
        <f t="shared" si="8"/>
        <v>3.6470555181188268E-2</v>
      </c>
      <c r="I258" s="66">
        <f t="shared" si="8"/>
        <v>6.1198908312373068E-2</v>
      </c>
    </row>
    <row r="259" spans="1:9" x14ac:dyDescent="0.3">
      <c r="A259" s="5">
        <f t="shared" si="9"/>
        <v>258</v>
      </c>
      <c r="B259" t="s">
        <v>168</v>
      </c>
      <c r="C259" s="67">
        <v>6773.037751653962</v>
      </c>
      <c r="D259" s="67">
        <v>7141.3420597407958</v>
      </c>
      <c r="E259" s="67">
        <v>7401.7907693983134</v>
      </c>
      <c r="F259" s="67">
        <v>7854.7722840420911</v>
      </c>
      <c r="G259" s="66">
        <f t="shared" ref="G259:I272" si="10">((D259-C259)/C259)</f>
        <v>5.4378009039872041E-2</v>
      </c>
      <c r="H259" s="66">
        <f t="shared" si="10"/>
        <v>3.6470555181188302E-2</v>
      </c>
      <c r="I259" s="66">
        <f t="shared" si="10"/>
        <v>6.1198908312373207E-2</v>
      </c>
    </row>
    <row r="260" spans="1:9" x14ac:dyDescent="0.3">
      <c r="A260" s="5">
        <f t="shared" si="9"/>
        <v>259</v>
      </c>
      <c r="B260" t="s">
        <v>174</v>
      </c>
      <c r="C260" s="67">
        <v>954.94527046818268</v>
      </c>
      <c r="D260" s="67">
        <v>1006.8732930182845</v>
      </c>
      <c r="E260" s="67">
        <v>1043.5945210117727</v>
      </c>
      <c r="F260" s="67">
        <v>1107.4613664184669</v>
      </c>
      <c r="G260" s="66">
        <f t="shared" si="10"/>
        <v>5.4378009039871937E-2</v>
      </c>
      <c r="H260" s="66">
        <f t="shared" si="10"/>
        <v>3.647055518118842E-2</v>
      </c>
      <c r="I260" s="66">
        <f t="shared" si="10"/>
        <v>6.1198908312372916E-2</v>
      </c>
    </row>
    <row r="261" spans="1:9" x14ac:dyDescent="0.3">
      <c r="A261" s="5">
        <f t="shared" si="9"/>
        <v>260</v>
      </c>
      <c r="B261" t="s">
        <v>177</v>
      </c>
      <c r="C261" s="67">
        <v>6848.1954812741433</v>
      </c>
      <c r="D261" s="67">
        <v>7220.5867170616793</v>
      </c>
      <c r="E261" s="67">
        <v>7483.9255233668327</v>
      </c>
      <c r="F261" s="67">
        <v>7941.9335952879883</v>
      </c>
      <c r="G261" s="66">
        <f t="shared" si="10"/>
        <v>5.437800903987202E-2</v>
      </c>
      <c r="H261" s="66">
        <f t="shared" si="10"/>
        <v>3.6470555181188323E-2</v>
      </c>
      <c r="I261" s="66">
        <f t="shared" si="10"/>
        <v>6.1198908312373082E-2</v>
      </c>
    </row>
    <row r="262" spans="1:9" x14ac:dyDescent="0.3">
      <c r="A262" s="5">
        <f t="shared" si="9"/>
        <v>261</v>
      </c>
      <c r="B262" t="s">
        <v>2006</v>
      </c>
      <c r="C262" s="67">
        <v>629.9986159338705</v>
      </c>
      <c r="D262" s="67">
        <v>664.25668636622925</v>
      </c>
      <c r="E262" s="67">
        <v>688.48249650082221</v>
      </c>
      <c r="F262" s="67">
        <v>730.61687367884986</v>
      </c>
      <c r="G262" s="66">
        <f t="shared" si="10"/>
        <v>5.4378009039871826E-2</v>
      </c>
      <c r="H262" s="66">
        <f t="shared" si="10"/>
        <v>3.6470555181188462E-2</v>
      </c>
      <c r="I262" s="66">
        <f t="shared" si="10"/>
        <v>6.1198908312373242E-2</v>
      </c>
    </row>
    <row r="263" spans="1:9" x14ac:dyDescent="0.3">
      <c r="A263" s="5">
        <f t="shared" si="9"/>
        <v>262</v>
      </c>
      <c r="B263" t="s">
        <v>124</v>
      </c>
      <c r="C263" s="67">
        <v>38024.729543092413</v>
      </c>
      <c r="D263" s="67">
        <v>41315.080863196556</v>
      </c>
      <c r="E263" s="67">
        <v>44517.15703738368</v>
      </c>
      <c r="F263" s="67">
        <v>50796.533437549297</v>
      </c>
      <c r="G263" s="66">
        <f t="shared" si="10"/>
        <v>8.653187963836205E-2</v>
      </c>
      <c r="H263" s="66">
        <f t="shared" si="10"/>
        <v>7.7503809923304107E-2</v>
      </c>
      <c r="I263" s="66">
        <f t="shared" si="10"/>
        <v>0.14105519799686342</v>
      </c>
    </row>
    <row r="264" spans="1:9" x14ac:dyDescent="0.3">
      <c r="A264" s="5">
        <f t="shared" si="9"/>
        <v>263</v>
      </c>
      <c r="B264" t="s">
        <v>131</v>
      </c>
      <c r="C264" s="67">
        <v>15662.878110668369</v>
      </c>
      <c r="D264" s="67">
        <v>16767.288451859775</v>
      </c>
      <c r="E264" s="67">
        <v>17835.140918906549</v>
      </c>
      <c r="F264" s="67">
        <v>19921.469811591025</v>
      </c>
      <c r="G264" s="66">
        <f t="shared" si="10"/>
        <v>7.0511328338765833E-2</v>
      </c>
      <c r="H264" s="66">
        <f t="shared" si="10"/>
        <v>6.3686652144898909E-2</v>
      </c>
      <c r="I264" s="66">
        <f t="shared" si="10"/>
        <v>0.11697854825878137</v>
      </c>
    </row>
    <row r="265" spans="1:9" x14ac:dyDescent="0.3">
      <c r="A265" s="5">
        <f t="shared" si="9"/>
        <v>264</v>
      </c>
      <c r="B265" t="s">
        <v>170</v>
      </c>
      <c r="C265" s="67">
        <v>2820.5355202239175</v>
      </c>
      <c r="D265" s="67">
        <v>3172.3279422434066</v>
      </c>
      <c r="E265" s="67">
        <v>3517.6566670107404</v>
      </c>
      <c r="F265" s="67">
        <v>4198.1911463750439</v>
      </c>
      <c r="G265" s="66">
        <f t="shared" si="10"/>
        <v>0.12472540037062213</v>
      </c>
      <c r="H265" s="66">
        <f t="shared" si="10"/>
        <v>0.10885656560561147</v>
      </c>
      <c r="I265" s="66">
        <f t="shared" si="10"/>
        <v>0.19346245065542822</v>
      </c>
    </row>
    <row r="266" spans="1:9" x14ac:dyDescent="0.3">
      <c r="A266" s="5">
        <f t="shared" si="9"/>
        <v>265</v>
      </c>
      <c r="B266" t="s">
        <v>184</v>
      </c>
      <c r="C266" s="67">
        <v>106478.92019811408</v>
      </c>
      <c r="D266" s="67">
        <v>113986.89030136053</v>
      </c>
      <c r="E266" s="67">
        <v>121246.33373306203</v>
      </c>
      <c r="F266" s="67">
        <v>135429.55383485535</v>
      </c>
      <c r="G266" s="66">
        <f t="shared" si="10"/>
        <v>7.051132833876568E-2</v>
      </c>
      <c r="H266" s="66">
        <f t="shared" si="10"/>
        <v>6.3686652144898881E-2</v>
      </c>
      <c r="I266" s="66">
        <f t="shared" si="10"/>
        <v>0.11697854825878151</v>
      </c>
    </row>
    <row r="267" spans="1:9" x14ac:dyDescent="0.3">
      <c r="A267" s="5">
        <f t="shared" si="9"/>
        <v>266</v>
      </c>
      <c r="B267" s="60" t="s">
        <v>164</v>
      </c>
      <c r="C267" s="67">
        <v>59120.166915671703</v>
      </c>
      <c r="D267" s="67">
        <v>60432.158471512885</v>
      </c>
      <c r="E267" s="67">
        <v>61603.927252238078</v>
      </c>
      <c r="F267" s="67">
        <v>63784.098272684234</v>
      </c>
      <c r="G267" s="66">
        <f t="shared" si="10"/>
        <v>2.219194606998641E-2</v>
      </c>
      <c r="H267" s="66">
        <f t="shared" si="10"/>
        <v>1.9389821749914053E-2</v>
      </c>
      <c r="I267" s="66">
        <f t="shared" si="10"/>
        <v>3.5390130429824994E-2</v>
      </c>
    </row>
    <row r="268" spans="1:9" x14ac:dyDescent="0.3">
      <c r="A268" s="5">
        <f t="shared" si="9"/>
        <v>267</v>
      </c>
      <c r="B268" t="s">
        <v>2007</v>
      </c>
      <c r="C268" s="67">
        <v>4272.8705690085335</v>
      </c>
      <c r="D268" s="67">
        <v>4350.1927001878712</v>
      </c>
      <c r="E268" s="67">
        <v>4435.427522790118</v>
      </c>
      <c r="F268" s="67">
        <v>4594.0069355822261</v>
      </c>
      <c r="G268" s="66">
        <f t="shared" si="10"/>
        <v>1.8096062104048086E-2</v>
      </c>
      <c r="H268" s="66">
        <f t="shared" si="10"/>
        <v>1.9593344129000493E-2</v>
      </c>
      <c r="I268" s="66">
        <f t="shared" si="10"/>
        <v>3.575290363269272E-2</v>
      </c>
    </row>
    <row r="269" spans="1:9" x14ac:dyDescent="0.3">
      <c r="A269" s="5">
        <f t="shared" si="9"/>
        <v>268</v>
      </c>
      <c r="B269" t="s">
        <v>2008</v>
      </c>
      <c r="C269" s="67">
        <v>1349.2727107695805</v>
      </c>
      <c r="D269" s="67">
        <v>1373.6892335389643</v>
      </c>
      <c r="E269" s="67">
        <v>1400.6043994179961</v>
      </c>
      <c r="F269" s="67">
        <v>1450.6800735379131</v>
      </c>
      <c r="G269" s="66">
        <f t="shared" si="10"/>
        <v>1.8096062104048238E-2</v>
      </c>
      <c r="H269" s="66">
        <f t="shared" si="10"/>
        <v>1.9593344129000417E-2</v>
      </c>
      <c r="I269" s="66">
        <f t="shared" si="10"/>
        <v>3.5752903632692692E-2</v>
      </c>
    </row>
    <row r="270" spans="1:9" x14ac:dyDescent="0.3">
      <c r="A270" s="5">
        <f t="shared" si="9"/>
        <v>269</v>
      </c>
      <c r="B270" t="s">
        <v>2009</v>
      </c>
      <c r="C270" s="67">
        <v>28940.076304506463</v>
      </c>
      <c r="D270" s="67">
        <v>29463.777722608702</v>
      </c>
      <c r="E270" s="67">
        <v>30041.071658868157</v>
      </c>
      <c r="F270" s="67">
        <v>31115.127198910486</v>
      </c>
      <c r="G270" s="66">
        <f t="shared" si="10"/>
        <v>1.8096062104048061E-2</v>
      </c>
      <c r="H270" s="66">
        <f t="shared" si="10"/>
        <v>1.9593344129000646E-2</v>
      </c>
      <c r="I270" s="66">
        <f t="shared" si="10"/>
        <v>3.5752903632692699E-2</v>
      </c>
    </row>
    <row r="271" spans="1:9" x14ac:dyDescent="0.3">
      <c r="A271" s="5">
        <f t="shared" si="9"/>
        <v>270</v>
      </c>
      <c r="B271" t="s">
        <v>60</v>
      </c>
      <c r="C271" s="67">
        <v>594.9302840536144</v>
      </c>
      <c r="D271" s="67">
        <v>605.69617942142759</v>
      </c>
      <c r="E271" s="67">
        <v>617.56379310245234</v>
      </c>
      <c r="F271" s="67">
        <v>639.64349188428457</v>
      </c>
      <c r="G271" s="66">
        <f t="shared" si="10"/>
        <v>1.8096062104048107E-2</v>
      </c>
      <c r="H271" s="66">
        <f t="shared" si="10"/>
        <v>1.9593344129000316E-2</v>
      </c>
      <c r="I271" s="66">
        <f t="shared" si="10"/>
        <v>3.5752903632692838E-2</v>
      </c>
    </row>
    <row r="272" spans="1:9" x14ac:dyDescent="0.3">
      <c r="A272" s="5">
        <f t="shared" si="9"/>
        <v>271</v>
      </c>
      <c r="B272" t="s">
        <v>2010</v>
      </c>
      <c r="C272" s="67">
        <v>594.9302840536144</v>
      </c>
      <c r="D272" s="67">
        <v>605.69617942142759</v>
      </c>
      <c r="E272" s="67">
        <v>617.56379310245234</v>
      </c>
      <c r="F272" s="67">
        <v>639.64349188428457</v>
      </c>
      <c r="G272" s="66">
        <f t="shared" si="10"/>
        <v>1.8096062104048107E-2</v>
      </c>
      <c r="H272" s="66">
        <f t="shared" si="10"/>
        <v>1.9593344129000316E-2</v>
      </c>
      <c r="I272" s="66">
        <f t="shared" si="10"/>
        <v>3.5752903632692838E-2</v>
      </c>
    </row>
  </sheetData>
  <mergeCells count="2">
    <mergeCell ref="J2:R8"/>
    <mergeCell ref="L9:P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917"/>
  <sheetViews>
    <sheetView topLeftCell="A867" workbookViewId="0">
      <selection activeCell="A887" sqref="A887"/>
    </sheetView>
  </sheetViews>
  <sheetFormatPr defaultRowHeight="14.4" x14ac:dyDescent="0.3"/>
  <cols>
    <col min="1" max="1" width="14.44140625" bestFit="1" customWidth="1"/>
    <col min="2" max="2" width="50.5546875" customWidth="1"/>
    <col min="3" max="3" width="14" bestFit="1" customWidth="1"/>
    <col min="4" max="4" width="16.33203125" style="65" bestFit="1" customWidth="1"/>
    <col min="5" max="5" width="32.44140625" bestFit="1" customWidth="1"/>
    <col min="10" max="10" width="23.33203125" customWidth="1"/>
    <col min="11" max="11" width="23.88671875" customWidth="1"/>
    <col min="12" max="12" width="24.5546875" customWidth="1"/>
  </cols>
  <sheetData>
    <row r="1" spans="1:12" x14ac:dyDescent="0.3">
      <c r="A1" s="6" t="s">
        <v>186</v>
      </c>
      <c r="B1" s="6" t="s">
        <v>187</v>
      </c>
      <c r="C1" s="6" t="s">
        <v>188</v>
      </c>
      <c r="D1" s="64" t="s">
        <v>1913</v>
      </c>
      <c r="E1" s="6" t="s">
        <v>185</v>
      </c>
      <c r="F1" s="6">
        <v>2026</v>
      </c>
      <c r="G1" s="6">
        <v>2031</v>
      </c>
      <c r="H1" s="6">
        <v>2036</v>
      </c>
      <c r="I1" s="6">
        <v>2046</v>
      </c>
      <c r="J1" s="6" t="s">
        <v>2083</v>
      </c>
      <c r="K1" s="6" t="s">
        <v>2084</v>
      </c>
      <c r="L1" s="6" t="s">
        <v>2040</v>
      </c>
    </row>
    <row r="2" spans="1:12" x14ac:dyDescent="0.3">
      <c r="A2" s="54" t="s">
        <v>2021</v>
      </c>
      <c r="B2" s="55" t="s">
        <v>2022</v>
      </c>
      <c r="C2" s="55" t="s">
        <v>189</v>
      </c>
      <c r="D2" s="53">
        <f>_xlfn.XLOOKUP(C2,'County PPHU'!$B$3:$B$17,'County PPHU'!$F$3:$F$17)</f>
        <v>2.8862901110431056</v>
      </c>
      <c r="E2" s="60" t="s">
        <v>151</v>
      </c>
      <c r="F2" s="56">
        <f>_xlfn.XLOOKUP(E2,CDP!B:B,CDP!C:C)</f>
        <v>58579.727058676493</v>
      </c>
      <c r="G2" s="56">
        <f>_xlfn.XLOOKUP(E2,CDP!B:B,CDP!D:D)</f>
        <v>58176.162758071252</v>
      </c>
      <c r="H2" s="56">
        <f>_xlfn.XLOOKUP(E2,CDP!B:B,CDP!E:E)</f>
        <v>56717.210107158629</v>
      </c>
      <c r="I2" s="56">
        <f>_xlfn.XLOOKUP(E2,CDP!B:B,CDP!F:F)</f>
        <v>53826.625261604771</v>
      </c>
      <c r="J2" s="57">
        <f t="shared" ref="J2:J33" si="0">((G2-F2)/F2)</f>
        <v>-6.8891461409680268E-3</v>
      </c>
      <c r="K2" s="57">
        <f t="shared" ref="K2:K33" si="1">((H2-G2)/G2)</f>
        <v>-2.5078186352368356E-2</v>
      </c>
      <c r="L2" s="57">
        <f>(I2-H2)/H2</f>
        <v>-5.0964863047609943E-2</v>
      </c>
    </row>
    <row r="3" spans="1:12" x14ac:dyDescent="0.3">
      <c r="A3" s="7" t="s">
        <v>190</v>
      </c>
      <c r="B3" s="7" t="s">
        <v>191</v>
      </c>
      <c r="C3" s="7" t="s">
        <v>189</v>
      </c>
      <c r="D3" s="53">
        <f>_xlfn.XLOOKUP(C3,'County PPHU'!$B$3:$B$17,'County PPHU'!$F$3:$F$17)</f>
        <v>2.8862901110431056</v>
      </c>
      <c r="E3" s="58" t="s">
        <v>134</v>
      </c>
      <c r="F3" s="56">
        <f>_xlfn.XLOOKUP(E3,CDP!B:B,CDP!C:C)</f>
        <v>1728.8233659572338</v>
      </c>
      <c r="G3" s="56">
        <f>_xlfn.XLOOKUP(E3,CDP!B:B,CDP!D:D)</f>
        <v>1672.3816235745664</v>
      </c>
      <c r="H3" s="56">
        <f>_xlfn.XLOOKUP(E3,CDP!B:B,CDP!E:E)</f>
        <v>1589.2216407184219</v>
      </c>
      <c r="I3" s="56">
        <f>_xlfn.XLOOKUP(E3,CDP!B:B,CDP!F:F)</f>
        <v>1435.6375930055519</v>
      </c>
      <c r="J3" s="57">
        <f t="shared" si="0"/>
        <v>-3.2647489323708957E-2</v>
      </c>
      <c r="K3" s="57">
        <f t="shared" si="1"/>
        <v>-4.9725482320475099E-2</v>
      </c>
      <c r="L3" s="57">
        <f t="shared" ref="L3:L66" si="2">(I3-H3)/H3</f>
        <v>-9.6641049793055239E-2</v>
      </c>
    </row>
    <row r="4" spans="1:12" x14ac:dyDescent="0.3">
      <c r="A4" s="7" t="s">
        <v>192</v>
      </c>
      <c r="B4" s="7" t="s">
        <v>193</v>
      </c>
      <c r="C4" s="7" t="s">
        <v>189</v>
      </c>
      <c r="D4" s="53">
        <f>_xlfn.XLOOKUP(C4,'County PPHU'!$B$3:$B$17,'County PPHU'!$F$3:$F$17)</f>
        <v>2.8862901110431056</v>
      </c>
      <c r="E4" s="59" t="s">
        <v>151</v>
      </c>
      <c r="F4" s="56">
        <f>_xlfn.XLOOKUP(E4,CDP!B:B,CDP!C:C)</f>
        <v>58579.727058676493</v>
      </c>
      <c r="G4" s="56">
        <f>_xlfn.XLOOKUP(E4,CDP!B:B,CDP!D:D)</f>
        <v>58176.162758071252</v>
      </c>
      <c r="H4" s="56">
        <f>_xlfn.XLOOKUP(E4,CDP!B:B,CDP!E:E)</f>
        <v>56717.210107158629</v>
      </c>
      <c r="I4" s="56">
        <f>_xlfn.XLOOKUP(E4,CDP!B:B,CDP!F:F)</f>
        <v>53826.625261604771</v>
      </c>
      <c r="J4" s="57">
        <f t="shared" si="0"/>
        <v>-6.8891461409680268E-3</v>
      </c>
      <c r="K4" s="57">
        <f t="shared" si="1"/>
        <v>-2.5078186352368356E-2</v>
      </c>
      <c r="L4" s="57">
        <f t="shared" si="2"/>
        <v>-5.0964863047609943E-2</v>
      </c>
    </row>
    <row r="5" spans="1:12" x14ac:dyDescent="0.3">
      <c r="A5" s="7" t="s">
        <v>194</v>
      </c>
      <c r="B5" s="7" t="s">
        <v>195</v>
      </c>
      <c r="C5" s="7" t="s">
        <v>189</v>
      </c>
      <c r="D5" s="53">
        <f>_xlfn.XLOOKUP(C5,'County PPHU'!$B$3:$B$17,'County PPHU'!$F$3:$F$17)</f>
        <v>2.8862901110431056</v>
      </c>
      <c r="E5" s="58" t="s">
        <v>125</v>
      </c>
      <c r="F5" s="56">
        <f>_xlfn.XLOOKUP(E5,CDP!B:B,CDP!C:C)</f>
        <v>596.25256673511296</v>
      </c>
      <c r="G5" s="56">
        <f>_xlfn.XLOOKUP(E5,CDP!B:B,CDP!D:D)</f>
        <v>592.14048006797418</v>
      </c>
      <c r="H5" s="56">
        <f>_xlfn.XLOOKUP(E5,CDP!B:B,CDP!E:E)</f>
        <v>577.29014727749063</v>
      </c>
      <c r="I5" s="56">
        <f>_xlfn.XLOOKUP(E5,CDP!B:B,CDP!F:F)</f>
        <v>547.87447780216667</v>
      </c>
      <c r="J5" s="57">
        <f t="shared" si="0"/>
        <v>-6.8965517241380532E-3</v>
      </c>
      <c r="K5" s="57">
        <f t="shared" si="1"/>
        <v>-2.5079070407040605E-2</v>
      </c>
      <c r="L5" s="57">
        <f t="shared" si="2"/>
        <v>-5.0954740201350608E-2</v>
      </c>
    </row>
    <row r="6" spans="1:12" x14ac:dyDescent="0.3">
      <c r="A6" s="7" t="s">
        <v>196</v>
      </c>
      <c r="B6" s="7" t="s">
        <v>197</v>
      </c>
      <c r="C6" s="7" t="s">
        <v>189</v>
      </c>
      <c r="D6" s="53">
        <f>_xlfn.XLOOKUP(C6,'County PPHU'!$B$3:$B$17,'County PPHU'!$F$3:$F$17)</f>
        <v>2.8862901110431056</v>
      </c>
      <c r="E6" s="59" t="s">
        <v>151</v>
      </c>
      <c r="F6" s="56">
        <f>_xlfn.XLOOKUP(E6,CDP!B:B,CDP!C:C)</f>
        <v>58579.727058676493</v>
      </c>
      <c r="G6" s="56">
        <f>_xlfn.XLOOKUP(E6,CDP!B:B,CDP!D:D)</f>
        <v>58176.162758071252</v>
      </c>
      <c r="H6" s="56">
        <f>_xlfn.XLOOKUP(E6,CDP!B:B,CDP!E:E)</f>
        <v>56717.210107158629</v>
      </c>
      <c r="I6" s="56">
        <f>_xlfn.XLOOKUP(E6,CDP!B:B,CDP!F:F)</f>
        <v>53826.625261604771</v>
      </c>
      <c r="J6" s="57">
        <f t="shared" si="0"/>
        <v>-6.8891461409680268E-3</v>
      </c>
      <c r="K6" s="57">
        <f t="shared" si="1"/>
        <v>-2.5078186352368356E-2</v>
      </c>
      <c r="L6" s="57">
        <f t="shared" si="2"/>
        <v>-5.0964863047609943E-2</v>
      </c>
    </row>
    <row r="7" spans="1:12" x14ac:dyDescent="0.3">
      <c r="A7" s="7" t="s">
        <v>198</v>
      </c>
      <c r="B7" s="7" t="s">
        <v>199</v>
      </c>
      <c r="C7" s="7" t="s">
        <v>189</v>
      </c>
      <c r="D7" s="53">
        <f>_xlfn.XLOOKUP(C7,'County PPHU'!$B$3:$B$17,'County PPHU'!$F$3:$F$17)</f>
        <v>2.8862901110431056</v>
      </c>
      <c r="E7" s="60" t="s">
        <v>151</v>
      </c>
      <c r="F7" s="56">
        <f>_xlfn.XLOOKUP(E7,CDP!B:B,CDP!C:C)</f>
        <v>58579.727058676493</v>
      </c>
      <c r="G7" s="56">
        <f>_xlfn.XLOOKUP(E7,CDP!B:B,CDP!D:D)</f>
        <v>58176.162758071252</v>
      </c>
      <c r="H7" s="56">
        <f>_xlfn.XLOOKUP(E7,CDP!B:B,CDP!E:E)</f>
        <v>56717.210107158629</v>
      </c>
      <c r="I7" s="56">
        <f>_xlfn.XLOOKUP(E7,CDP!B:B,CDP!F:F)</f>
        <v>53826.625261604771</v>
      </c>
      <c r="J7" s="57">
        <f t="shared" si="0"/>
        <v>-6.8891461409680268E-3</v>
      </c>
      <c r="K7" s="57">
        <f t="shared" si="1"/>
        <v>-2.5078186352368356E-2</v>
      </c>
      <c r="L7" s="57">
        <f t="shared" si="2"/>
        <v>-5.0964863047609943E-2</v>
      </c>
    </row>
    <row r="8" spans="1:12" x14ac:dyDescent="0.3">
      <c r="A8" s="7" t="s">
        <v>200</v>
      </c>
      <c r="B8" s="7" t="s">
        <v>201</v>
      </c>
      <c r="C8" s="7" t="s">
        <v>189</v>
      </c>
      <c r="D8" s="53">
        <f>_xlfn.XLOOKUP(C8,'County PPHU'!$B$3:$B$17,'County PPHU'!$F$3:$F$17)</f>
        <v>2.8862901110431056</v>
      </c>
      <c r="E8" s="61" t="s">
        <v>136</v>
      </c>
      <c r="F8" s="56">
        <f>_xlfn.XLOOKUP(E8,CDP!B:B,CDP!C:C)</f>
        <v>3497.1247025230969</v>
      </c>
      <c r="G8" s="56">
        <f>_xlfn.XLOOKUP(E8,CDP!B:B,CDP!D:D)</f>
        <v>3382.9523611337954</v>
      </c>
      <c r="H8" s="56">
        <f>_xlfn.XLOOKUP(E8,CDP!B:B,CDP!E:E)</f>
        <v>3214.7334233092274</v>
      </c>
      <c r="I8" s="56">
        <f>_xlfn.XLOOKUP(E8,CDP!B:B,CDP!F:F)</f>
        <v>2904.0582104758014</v>
      </c>
      <c r="J8" s="57">
        <f t="shared" si="0"/>
        <v>-3.2647489323708888E-2</v>
      </c>
      <c r="K8" s="57">
        <f t="shared" si="1"/>
        <v>-4.9725482320475085E-2</v>
      </c>
      <c r="L8" s="57">
        <f t="shared" si="2"/>
        <v>-9.6641049793055253E-2</v>
      </c>
    </row>
    <row r="9" spans="1:12" x14ac:dyDescent="0.3">
      <c r="A9" s="7" t="s">
        <v>202</v>
      </c>
      <c r="B9" s="7" t="s">
        <v>203</v>
      </c>
      <c r="C9" s="7" t="s">
        <v>189</v>
      </c>
      <c r="D9" s="53">
        <f>_xlfn.XLOOKUP(C9,'County PPHU'!$B$3:$B$17,'County PPHU'!$F$3:$F$17)</f>
        <v>2.8862901110431056</v>
      </c>
      <c r="E9" s="58" t="s">
        <v>134</v>
      </c>
      <c r="F9" s="56">
        <f>_xlfn.XLOOKUP(E9,CDP!B:B,CDP!C:C)</f>
        <v>1728.8233659572338</v>
      </c>
      <c r="G9" s="56">
        <f>_xlfn.XLOOKUP(E9,CDP!B:B,CDP!D:D)</f>
        <v>1672.3816235745664</v>
      </c>
      <c r="H9" s="56">
        <f>_xlfn.XLOOKUP(E9,CDP!B:B,CDP!E:E)</f>
        <v>1589.2216407184219</v>
      </c>
      <c r="I9" s="56">
        <f>_xlfn.XLOOKUP(E9,CDP!B:B,CDP!F:F)</f>
        <v>1435.6375930055519</v>
      </c>
      <c r="J9" s="57">
        <f t="shared" si="0"/>
        <v>-3.2647489323708957E-2</v>
      </c>
      <c r="K9" s="57">
        <f t="shared" si="1"/>
        <v>-4.9725482320475099E-2</v>
      </c>
      <c r="L9" s="57">
        <f t="shared" si="2"/>
        <v>-9.6641049793055239E-2</v>
      </c>
    </row>
    <row r="10" spans="1:12" x14ac:dyDescent="0.3">
      <c r="A10" s="7" t="s">
        <v>204</v>
      </c>
      <c r="B10" s="7" t="s">
        <v>205</v>
      </c>
      <c r="C10" s="7" t="s">
        <v>189</v>
      </c>
      <c r="D10" s="53">
        <f>_xlfn.XLOOKUP(C10,'County PPHU'!$B$3:$B$17,'County PPHU'!$F$3:$F$17)</f>
        <v>2.8862901110431056</v>
      </c>
      <c r="E10" s="60" t="s">
        <v>151</v>
      </c>
      <c r="F10" s="56">
        <f>_xlfn.XLOOKUP(E10,CDP!B:B,CDP!C:C)</f>
        <v>58579.727058676493</v>
      </c>
      <c r="G10" s="56">
        <f>_xlfn.XLOOKUP(E10,CDP!B:B,CDP!D:D)</f>
        <v>58176.162758071252</v>
      </c>
      <c r="H10" s="56">
        <f>_xlfn.XLOOKUP(E10,CDP!B:B,CDP!E:E)</f>
        <v>56717.210107158629</v>
      </c>
      <c r="I10" s="56">
        <f>_xlfn.XLOOKUP(E10,CDP!B:B,CDP!F:F)</f>
        <v>53826.625261604771</v>
      </c>
      <c r="J10" s="57">
        <f t="shared" si="0"/>
        <v>-6.8891461409680268E-3</v>
      </c>
      <c r="K10" s="57">
        <f t="shared" si="1"/>
        <v>-2.5078186352368356E-2</v>
      </c>
      <c r="L10" s="57">
        <f t="shared" si="2"/>
        <v>-5.0964863047609943E-2</v>
      </c>
    </row>
    <row r="11" spans="1:12" x14ac:dyDescent="0.3">
      <c r="A11" s="7" t="s">
        <v>206</v>
      </c>
      <c r="B11" s="7" t="s">
        <v>207</v>
      </c>
      <c r="C11" s="7" t="s">
        <v>189</v>
      </c>
      <c r="D11" s="53">
        <f>_xlfn.XLOOKUP(C11,'County PPHU'!$B$3:$B$17,'County PPHU'!$F$3:$F$17)</f>
        <v>2.8862901110431056</v>
      </c>
      <c r="E11" s="59" t="s">
        <v>151</v>
      </c>
      <c r="F11" s="56">
        <f>_xlfn.XLOOKUP(E11,CDP!B:B,CDP!C:C)</f>
        <v>58579.727058676493</v>
      </c>
      <c r="G11" s="56">
        <f>_xlfn.XLOOKUP(E11,CDP!B:B,CDP!D:D)</f>
        <v>58176.162758071252</v>
      </c>
      <c r="H11" s="56">
        <f>_xlfn.XLOOKUP(E11,CDP!B:B,CDP!E:E)</f>
        <v>56717.210107158629</v>
      </c>
      <c r="I11" s="56">
        <f>_xlfn.XLOOKUP(E11,CDP!B:B,CDP!F:F)</f>
        <v>53826.625261604771</v>
      </c>
      <c r="J11" s="57">
        <f t="shared" si="0"/>
        <v>-6.8891461409680268E-3</v>
      </c>
      <c r="K11" s="57">
        <f t="shared" si="1"/>
        <v>-2.5078186352368356E-2</v>
      </c>
      <c r="L11" s="57">
        <f t="shared" si="2"/>
        <v>-5.0964863047609943E-2</v>
      </c>
    </row>
    <row r="12" spans="1:12" x14ac:dyDescent="0.3">
      <c r="A12" s="7" t="s">
        <v>208</v>
      </c>
      <c r="B12" s="7" t="s">
        <v>209</v>
      </c>
      <c r="C12" s="7" t="s">
        <v>189</v>
      </c>
      <c r="D12" s="53">
        <f>_xlfn.XLOOKUP(C12,'County PPHU'!$B$3:$B$17,'County PPHU'!$F$3:$F$17)</f>
        <v>2.8862901110431056</v>
      </c>
      <c r="E12" s="59" t="s">
        <v>151</v>
      </c>
      <c r="F12" s="56">
        <f>_xlfn.XLOOKUP(E12,CDP!B:B,CDP!C:C)</f>
        <v>58579.727058676493</v>
      </c>
      <c r="G12" s="56">
        <f>_xlfn.XLOOKUP(E12,CDP!B:B,CDP!D:D)</f>
        <v>58176.162758071252</v>
      </c>
      <c r="H12" s="56">
        <f>_xlfn.XLOOKUP(E12,CDP!B:B,CDP!E:E)</f>
        <v>56717.210107158629</v>
      </c>
      <c r="I12" s="56">
        <f>_xlfn.XLOOKUP(E12,CDP!B:B,CDP!F:F)</f>
        <v>53826.625261604771</v>
      </c>
      <c r="J12" s="57">
        <f t="shared" si="0"/>
        <v>-6.8891461409680268E-3</v>
      </c>
      <c r="K12" s="57">
        <f t="shared" si="1"/>
        <v>-2.5078186352368356E-2</v>
      </c>
      <c r="L12" s="57">
        <f t="shared" si="2"/>
        <v>-5.0964863047609943E-2</v>
      </c>
    </row>
    <row r="13" spans="1:12" x14ac:dyDescent="0.3">
      <c r="A13" s="7" t="s">
        <v>210</v>
      </c>
      <c r="B13" s="7" t="s">
        <v>211</v>
      </c>
      <c r="C13" s="7" t="s">
        <v>189</v>
      </c>
      <c r="D13" s="53">
        <f>_xlfn.XLOOKUP(C13,'County PPHU'!$B$3:$B$17,'County PPHU'!$F$3:$F$17)</f>
        <v>2.8862901110431056</v>
      </c>
      <c r="E13" s="58" t="s">
        <v>125</v>
      </c>
      <c r="F13" s="56">
        <f>_xlfn.XLOOKUP(E13,CDP!B:B,CDP!C:C)</f>
        <v>596.25256673511296</v>
      </c>
      <c r="G13" s="56">
        <f>_xlfn.XLOOKUP(E13,CDP!B:B,CDP!D:D)</f>
        <v>592.14048006797418</v>
      </c>
      <c r="H13" s="56">
        <f>_xlfn.XLOOKUP(E13,CDP!B:B,CDP!E:E)</f>
        <v>577.29014727749063</v>
      </c>
      <c r="I13" s="56">
        <f>_xlfn.XLOOKUP(E13,CDP!B:B,CDP!F:F)</f>
        <v>547.87447780216667</v>
      </c>
      <c r="J13" s="57">
        <f t="shared" si="0"/>
        <v>-6.8965517241380532E-3</v>
      </c>
      <c r="K13" s="57">
        <f t="shared" si="1"/>
        <v>-2.5079070407040605E-2</v>
      </c>
      <c r="L13" s="57">
        <f t="shared" si="2"/>
        <v>-5.0954740201350608E-2</v>
      </c>
    </row>
    <row r="14" spans="1:12" x14ac:dyDescent="0.3">
      <c r="A14" s="7" t="s">
        <v>212</v>
      </c>
      <c r="B14" s="7" t="s">
        <v>213</v>
      </c>
      <c r="C14" s="7" t="s">
        <v>189</v>
      </c>
      <c r="D14" s="53">
        <f>_xlfn.XLOOKUP(C14,'County PPHU'!$B$3:$B$17,'County PPHU'!$F$3:$F$17)</f>
        <v>2.8862901110431056</v>
      </c>
      <c r="E14" s="59" t="s">
        <v>151</v>
      </c>
      <c r="F14" s="56">
        <f>_xlfn.XLOOKUP(E14,CDP!B:B,CDP!C:C)</f>
        <v>58579.727058676493</v>
      </c>
      <c r="G14" s="56">
        <f>_xlfn.XLOOKUP(E14,CDP!B:B,CDP!D:D)</f>
        <v>58176.162758071252</v>
      </c>
      <c r="H14" s="56">
        <f>_xlfn.XLOOKUP(E14,CDP!B:B,CDP!E:E)</f>
        <v>56717.210107158629</v>
      </c>
      <c r="I14" s="56">
        <f>_xlfn.XLOOKUP(E14,CDP!B:B,CDP!F:F)</f>
        <v>53826.625261604771</v>
      </c>
      <c r="J14" s="57">
        <f t="shared" si="0"/>
        <v>-6.8891461409680268E-3</v>
      </c>
      <c r="K14" s="57">
        <f t="shared" si="1"/>
        <v>-2.5078186352368356E-2</v>
      </c>
      <c r="L14" s="57">
        <f t="shared" si="2"/>
        <v>-5.0964863047609943E-2</v>
      </c>
    </row>
    <row r="15" spans="1:12" x14ac:dyDescent="0.3">
      <c r="A15" s="7" t="s">
        <v>214</v>
      </c>
      <c r="B15" s="7" t="s">
        <v>215</v>
      </c>
      <c r="C15" s="7" t="s">
        <v>189</v>
      </c>
      <c r="D15" s="53">
        <f>_xlfn.XLOOKUP(C15,'County PPHU'!$B$3:$B$17,'County PPHU'!$F$3:$F$17)</f>
        <v>2.8862901110431056</v>
      </c>
      <c r="E15" s="59" t="s">
        <v>151</v>
      </c>
      <c r="F15" s="56">
        <f>_xlfn.XLOOKUP(E15,CDP!B:B,CDP!C:C)</f>
        <v>58579.727058676493</v>
      </c>
      <c r="G15" s="56">
        <f>_xlfn.XLOOKUP(E15,CDP!B:B,CDP!D:D)</f>
        <v>58176.162758071252</v>
      </c>
      <c r="H15" s="56">
        <f>_xlfn.XLOOKUP(E15,CDP!B:B,CDP!E:E)</f>
        <v>56717.210107158629</v>
      </c>
      <c r="I15" s="56">
        <f>_xlfn.XLOOKUP(E15,CDP!B:B,CDP!F:F)</f>
        <v>53826.625261604771</v>
      </c>
      <c r="J15" s="57">
        <f t="shared" si="0"/>
        <v>-6.8891461409680268E-3</v>
      </c>
      <c r="K15" s="57">
        <f t="shared" si="1"/>
        <v>-2.5078186352368356E-2</v>
      </c>
      <c r="L15" s="57">
        <f t="shared" si="2"/>
        <v>-5.0964863047609943E-2</v>
      </c>
    </row>
    <row r="16" spans="1:12" x14ac:dyDescent="0.3">
      <c r="A16" s="7" t="s">
        <v>216</v>
      </c>
      <c r="B16" s="7" t="s">
        <v>217</v>
      </c>
      <c r="C16" s="7" t="s">
        <v>189</v>
      </c>
      <c r="D16" s="53">
        <f>_xlfn.XLOOKUP(C16,'County PPHU'!$B$3:$B$17,'County PPHU'!$F$3:$F$17)</f>
        <v>2.8862901110431056</v>
      </c>
      <c r="E16" s="59" t="s">
        <v>151</v>
      </c>
      <c r="F16" s="56">
        <f>_xlfn.XLOOKUP(E16,CDP!B:B,CDP!C:C)</f>
        <v>58579.727058676493</v>
      </c>
      <c r="G16" s="56">
        <f>_xlfn.XLOOKUP(E16,CDP!B:B,CDP!D:D)</f>
        <v>58176.162758071252</v>
      </c>
      <c r="H16" s="56">
        <f>_xlfn.XLOOKUP(E16,CDP!B:B,CDP!E:E)</f>
        <v>56717.210107158629</v>
      </c>
      <c r="I16" s="56">
        <f>_xlfn.XLOOKUP(E16,CDP!B:B,CDP!F:F)</f>
        <v>53826.625261604771</v>
      </c>
      <c r="J16" s="57">
        <f t="shared" si="0"/>
        <v>-6.8891461409680268E-3</v>
      </c>
      <c r="K16" s="57">
        <f t="shared" si="1"/>
        <v>-2.5078186352368356E-2</v>
      </c>
      <c r="L16" s="57">
        <f t="shared" si="2"/>
        <v>-5.0964863047609943E-2</v>
      </c>
    </row>
    <row r="17" spans="1:12" x14ac:dyDescent="0.3">
      <c r="A17" s="7" t="s">
        <v>218</v>
      </c>
      <c r="B17" s="7" t="s">
        <v>219</v>
      </c>
      <c r="C17" s="7" t="s">
        <v>189</v>
      </c>
      <c r="D17" s="53">
        <f>_xlfn.XLOOKUP(C17,'County PPHU'!$B$3:$B$17,'County PPHU'!$F$3:$F$17)</f>
        <v>2.8862901110431056</v>
      </c>
      <c r="E17" s="59" t="s">
        <v>151</v>
      </c>
      <c r="F17" s="56">
        <f>_xlfn.XLOOKUP(E17,CDP!B:B,CDP!C:C)</f>
        <v>58579.727058676493</v>
      </c>
      <c r="G17" s="56">
        <f>_xlfn.XLOOKUP(E17,CDP!B:B,CDP!D:D)</f>
        <v>58176.162758071252</v>
      </c>
      <c r="H17" s="56">
        <f>_xlfn.XLOOKUP(E17,CDP!B:B,CDP!E:E)</f>
        <v>56717.210107158629</v>
      </c>
      <c r="I17" s="56">
        <f>_xlfn.XLOOKUP(E17,CDP!B:B,CDP!F:F)</f>
        <v>53826.625261604771</v>
      </c>
      <c r="J17" s="57">
        <f t="shared" si="0"/>
        <v>-6.8891461409680268E-3</v>
      </c>
      <c r="K17" s="57">
        <f t="shared" si="1"/>
        <v>-2.5078186352368356E-2</v>
      </c>
      <c r="L17" s="57">
        <f t="shared" si="2"/>
        <v>-5.0964863047609943E-2</v>
      </c>
    </row>
    <row r="18" spans="1:12" x14ac:dyDescent="0.3">
      <c r="A18" s="7" t="s">
        <v>220</v>
      </c>
      <c r="B18" s="7" t="s">
        <v>221</v>
      </c>
      <c r="C18" s="7" t="s">
        <v>189</v>
      </c>
      <c r="D18" s="53">
        <f>_xlfn.XLOOKUP(C18,'County PPHU'!$B$3:$B$17,'County PPHU'!$F$3:$F$17)</f>
        <v>2.8862901110431056</v>
      </c>
      <c r="E18" s="59" t="s">
        <v>151</v>
      </c>
      <c r="F18" s="56">
        <f>_xlfn.XLOOKUP(E18,CDP!B:B,CDP!C:C)</f>
        <v>58579.727058676493</v>
      </c>
      <c r="G18" s="56">
        <f>_xlfn.XLOOKUP(E18,CDP!B:B,CDP!D:D)</f>
        <v>58176.162758071252</v>
      </c>
      <c r="H18" s="56">
        <f>_xlfn.XLOOKUP(E18,CDP!B:B,CDP!E:E)</f>
        <v>56717.210107158629</v>
      </c>
      <c r="I18" s="56">
        <f>_xlfn.XLOOKUP(E18,CDP!B:B,CDP!F:F)</f>
        <v>53826.625261604771</v>
      </c>
      <c r="J18" s="57">
        <f t="shared" si="0"/>
        <v>-6.8891461409680268E-3</v>
      </c>
      <c r="K18" s="57">
        <f t="shared" si="1"/>
        <v>-2.5078186352368356E-2</v>
      </c>
      <c r="L18" s="57">
        <f t="shared" si="2"/>
        <v>-5.0964863047609943E-2</v>
      </c>
    </row>
    <row r="19" spans="1:12" x14ac:dyDescent="0.3">
      <c r="A19" s="7" t="s">
        <v>222</v>
      </c>
      <c r="B19" s="7" t="s">
        <v>223</v>
      </c>
      <c r="C19" s="7" t="s">
        <v>189</v>
      </c>
      <c r="D19" s="53">
        <f>_xlfn.XLOOKUP(C19,'County PPHU'!$B$3:$B$17,'County PPHU'!$F$3:$F$17)</f>
        <v>2.8862901110431056</v>
      </c>
      <c r="E19" s="60" t="s">
        <v>151</v>
      </c>
      <c r="F19" s="56">
        <f>_xlfn.XLOOKUP(E19,CDP!B:B,CDP!C:C)</f>
        <v>58579.727058676493</v>
      </c>
      <c r="G19" s="56">
        <f>_xlfn.XLOOKUP(E19,CDP!B:B,CDP!D:D)</f>
        <v>58176.162758071252</v>
      </c>
      <c r="H19" s="56">
        <f>_xlfn.XLOOKUP(E19,CDP!B:B,CDP!E:E)</f>
        <v>56717.210107158629</v>
      </c>
      <c r="I19" s="56">
        <f>_xlfn.XLOOKUP(E19,CDP!B:B,CDP!F:F)</f>
        <v>53826.625261604771</v>
      </c>
      <c r="J19" s="57">
        <f t="shared" si="0"/>
        <v>-6.8891461409680268E-3</v>
      </c>
      <c r="K19" s="57">
        <f t="shared" si="1"/>
        <v>-2.5078186352368356E-2</v>
      </c>
      <c r="L19" s="57">
        <f t="shared" si="2"/>
        <v>-5.0964863047609943E-2</v>
      </c>
    </row>
    <row r="20" spans="1:12" x14ac:dyDescent="0.3">
      <c r="A20" s="7" t="s">
        <v>224</v>
      </c>
      <c r="B20" s="7" t="s">
        <v>225</v>
      </c>
      <c r="C20" s="7" t="s">
        <v>189</v>
      </c>
      <c r="D20" s="53">
        <f>_xlfn.XLOOKUP(C20,'County PPHU'!$B$3:$B$17,'County PPHU'!$F$3:$F$17)</f>
        <v>2.8862901110431056</v>
      </c>
      <c r="E20" s="60" t="s">
        <v>151</v>
      </c>
      <c r="F20" s="56">
        <f>_xlfn.XLOOKUP(E20,CDP!B:B,CDP!C:C)</f>
        <v>58579.727058676493</v>
      </c>
      <c r="G20" s="56">
        <f>_xlfn.XLOOKUP(E20,CDP!B:B,CDP!D:D)</f>
        <v>58176.162758071252</v>
      </c>
      <c r="H20" s="56">
        <f>_xlfn.XLOOKUP(E20,CDP!B:B,CDP!E:E)</f>
        <v>56717.210107158629</v>
      </c>
      <c r="I20" s="56">
        <f>_xlfn.XLOOKUP(E20,CDP!B:B,CDP!F:F)</f>
        <v>53826.625261604771</v>
      </c>
      <c r="J20" s="57">
        <f t="shared" si="0"/>
        <v>-6.8891461409680268E-3</v>
      </c>
      <c r="K20" s="57">
        <f t="shared" si="1"/>
        <v>-2.5078186352368356E-2</v>
      </c>
      <c r="L20" s="57">
        <f t="shared" si="2"/>
        <v>-5.0964863047609943E-2</v>
      </c>
    </row>
    <row r="21" spans="1:12" x14ac:dyDescent="0.3">
      <c r="A21" s="7" t="s">
        <v>226</v>
      </c>
      <c r="B21" s="7" t="s">
        <v>227</v>
      </c>
      <c r="C21" s="7" t="s">
        <v>189</v>
      </c>
      <c r="D21" s="53">
        <f>_xlfn.XLOOKUP(C21,'County PPHU'!$B$3:$B$17,'County PPHU'!$F$3:$F$17)</f>
        <v>2.8862901110431056</v>
      </c>
      <c r="E21" s="60" t="s">
        <v>151</v>
      </c>
      <c r="F21" s="56">
        <f>_xlfn.XLOOKUP(E21,CDP!B:B,CDP!C:C)</f>
        <v>58579.727058676493</v>
      </c>
      <c r="G21" s="56">
        <f>_xlfn.XLOOKUP(E21,CDP!B:B,CDP!D:D)</f>
        <v>58176.162758071252</v>
      </c>
      <c r="H21" s="56">
        <f>_xlfn.XLOOKUP(E21,CDP!B:B,CDP!E:E)</f>
        <v>56717.210107158629</v>
      </c>
      <c r="I21" s="56">
        <f>_xlfn.XLOOKUP(E21,CDP!B:B,CDP!F:F)</f>
        <v>53826.625261604771</v>
      </c>
      <c r="J21" s="57">
        <f t="shared" si="0"/>
        <v>-6.8891461409680268E-3</v>
      </c>
      <c r="K21" s="57">
        <f t="shared" si="1"/>
        <v>-2.5078186352368356E-2</v>
      </c>
      <c r="L21" s="57">
        <f t="shared" si="2"/>
        <v>-5.0964863047609943E-2</v>
      </c>
    </row>
    <row r="22" spans="1:12" x14ac:dyDescent="0.3">
      <c r="A22" s="7" t="s">
        <v>228</v>
      </c>
      <c r="B22" s="7" t="s">
        <v>229</v>
      </c>
      <c r="C22" s="7" t="s">
        <v>189</v>
      </c>
      <c r="D22" s="53">
        <f>_xlfn.XLOOKUP(C22,'County PPHU'!$B$3:$B$17,'County PPHU'!$F$3:$F$17)</f>
        <v>2.8862901110431056</v>
      </c>
      <c r="E22" s="59" t="s">
        <v>151</v>
      </c>
      <c r="F22" s="56">
        <f>_xlfn.XLOOKUP(E22,CDP!B:B,CDP!C:C)</f>
        <v>58579.727058676493</v>
      </c>
      <c r="G22" s="56">
        <f>_xlfn.XLOOKUP(E22,CDP!B:B,CDP!D:D)</f>
        <v>58176.162758071252</v>
      </c>
      <c r="H22" s="56">
        <f>_xlfn.XLOOKUP(E22,CDP!B:B,CDP!E:E)</f>
        <v>56717.210107158629</v>
      </c>
      <c r="I22" s="56">
        <f>_xlfn.XLOOKUP(E22,CDP!B:B,CDP!F:F)</f>
        <v>53826.625261604771</v>
      </c>
      <c r="J22" s="57">
        <f t="shared" si="0"/>
        <v>-6.8891461409680268E-3</v>
      </c>
      <c r="K22" s="57">
        <f t="shared" si="1"/>
        <v>-2.5078186352368356E-2</v>
      </c>
      <c r="L22" s="57">
        <f t="shared" si="2"/>
        <v>-5.0964863047609943E-2</v>
      </c>
    </row>
    <row r="23" spans="1:12" x14ac:dyDescent="0.3">
      <c r="A23" s="7" t="s">
        <v>230</v>
      </c>
      <c r="B23" s="7" t="s">
        <v>231</v>
      </c>
      <c r="C23" s="7" t="s">
        <v>189</v>
      </c>
      <c r="D23" s="53">
        <f>_xlfn.XLOOKUP(C23,'County PPHU'!$B$3:$B$17,'County PPHU'!$F$3:$F$17)</f>
        <v>2.8862901110431056</v>
      </c>
      <c r="E23" s="60" t="s">
        <v>151</v>
      </c>
      <c r="F23" s="56">
        <f>_xlfn.XLOOKUP(E23,CDP!B:B,CDP!C:C)</f>
        <v>58579.727058676493</v>
      </c>
      <c r="G23" s="56">
        <f>_xlfn.XLOOKUP(E23,CDP!B:B,CDP!D:D)</f>
        <v>58176.162758071252</v>
      </c>
      <c r="H23" s="56">
        <f>_xlfn.XLOOKUP(E23,CDP!B:B,CDP!E:E)</f>
        <v>56717.210107158629</v>
      </c>
      <c r="I23" s="56">
        <f>_xlfn.XLOOKUP(E23,CDP!B:B,CDP!F:F)</f>
        <v>53826.625261604771</v>
      </c>
      <c r="J23" s="57">
        <f t="shared" si="0"/>
        <v>-6.8891461409680268E-3</v>
      </c>
      <c r="K23" s="57">
        <f t="shared" si="1"/>
        <v>-2.5078186352368356E-2</v>
      </c>
      <c r="L23" s="57">
        <f t="shared" si="2"/>
        <v>-5.0964863047609943E-2</v>
      </c>
    </row>
    <row r="24" spans="1:12" x14ac:dyDescent="0.3">
      <c r="A24" s="7" t="s">
        <v>232</v>
      </c>
      <c r="B24" s="7" t="s">
        <v>233</v>
      </c>
      <c r="C24" s="7" t="s">
        <v>234</v>
      </c>
      <c r="D24" s="53">
        <f>_xlfn.XLOOKUP(C24,'County PPHU'!$B$3:$B$17,'County PPHU'!$F$3:$F$17)</f>
        <v>2.3355488531426869</v>
      </c>
      <c r="E24" s="58" t="s">
        <v>21</v>
      </c>
      <c r="F24" s="56">
        <f>_xlfn.XLOOKUP(E24,CDP!B:B,CDP!C:C)</f>
        <v>4984.0807406146969</v>
      </c>
      <c r="G24" s="56">
        <f>_xlfn.XLOOKUP(E24,CDP!B:B,CDP!D:D)</f>
        <v>4839.1182267462909</v>
      </c>
      <c r="H24" s="56">
        <f>_xlfn.XLOOKUP(E24,CDP!B:B,CDP!E:E)</f>
        <v>4672.4753183189532</v>
      </c>
      <c r="I24" s="56">
        <f>_xlfn.XLOOKUP(E24,CDP!B:B,CDP!F:F)</f>
        <v>4343.700065220849</v>
      </c>
      <c r="J24" s="57">
        <f t="shared" si="0"/>
        <v>-2.9085105441234771E-2</v>
      </c>
      <c r="K24" s="57">
        <f t="shared" si="1"/>
        <v>-3.4436626802438031E-2</v>
      </c>
      <c r="L24" s="57">
        <f t="shared" si="2"/>
        <v>-7.0364256780363232E-2</v>
      </c>
    </row>
    <row r="25" spans="1:12" x14ac:dyDescent="0.3">
      <c r="A25" s="7" t="s">
        <v>235</v>
      </c>
      <c r="B25" s="7" t="s">
        <v>236</v>
      </c>
      <c r="C25" s="7" t="s">
        <v>234</v>
      </c>
      <c r="D25" s="53">
        <f>_xlfn.XLOOKUP(C25,'County PPHU'!$B$3:$B$17,'County PPHU'!$F$3:$F$17)</f>
        <v>2.3355488531426869</v>
      </c>
      <c r="E25" s="61" t="s">
        <v>129</v>
      </c>
      <c r="F25" s="56">
        <f>_xlfn.XLOOKUP(E25,CDP!B:B,CDP!C:C)</f>
        <v>46745.916929965577</v>
      </c>
      <c r="G25" s="56">
        <f>_xlfn.XLOOKUP(E25,CDP!B:B,CDP!D:D)</f>
        <v>47344.136170400037</v>
      </c>
      <c r="H25" s="56">
        <f>_xlfn.XLOOKUP(E25,CDP!B:B,CDP!E:E)</f>
        <v>47728.676451106294</v>
      </c>
      <c r="I25" s="56">
        <f>_xlfn.XLOOKUP(E25,CDP!B:B,CDP!F:F)</f>
        <v>48512.747601896255</v>
      </c>
      <c r="J25" s="57">
        <f t="shared" si="0"/>
        <v>1.2797251176625942E-2</v>
      </c>
      <c r="K25" s="57">
        <f t="shared" si="1"/>
        <v>8.1222367078834651E-3</v>
      </c>
      <c r="L25" s="57">
        <f t="shared" si="2"/>
        <v>1.6427674284937931E-2</v>
      </c>
    </row>
    <row r="26" spans="1:12" x14ac:dyDescent="0.3">
      <c r="A26" s="7" t="s">
        <v>237</v>
      </c>
      <c r="B26" s="7" t="s">
        <v>238</v>
      </c>
      <c r="C26" s="7" t="s">
        <v>234</v>
      </c>
      <c r="D26" s="53">
        <f>_xlfn.XLOOKUP(C26,'County PPHU'!$B$3:$B$17,'County PPHU'!$F$3:$F$17)</f>
        <v>2.3355488531426869</v>
      </c>
      <c r="E26" s="61" t="s">
        <v>20</v>
      </c>
      <c r="F26" s="56">
        <f>_xlfn.XLOOKUP(E26,CDP!B:B,CDP!C:C)</f>
        <v>5450.6747711523321</v>
      </c>
      <c r="G26" s="56">
        <f>_xlfn.XLOOKUP(E26,CDP!B:B,CDP!D:D)</f>
        <v>5456.0632815145254</v>
      </c>
      <c r="H26" s="56">
        <f>_xlfn.XLOOKUP(E26,CDP!B:B,CDP!E:E)</f>
        <v>5436.8762196104408</v>
      </c>
      <c r="I26" s="56">
        <f>_xlfn.XLOOKUP(E26,CDP!B:B,CDP!F:F)</f>
        <v>5401.1480059465175</v>
      </c>
      <c r="J26" s="57">
        <f t="shared" si="0"/>
        <v>9.8859509848431325E-4</v>
      </c>
      <c r="K26" s="57">
        <f t="shared" si="1"/>
        <v>-3.5166494437649928E-3</v>
      </c>
      <c r="L26" s="57">
        <f t="shared" si="2"/>
        <v>-6.5714598274380512E-3</v>
      </c>
    </row>
    <row r="27" spans="1:12" x14ac:dyDescent="0.3">
      <c r="A27" s="7" t="s">
        <v>239</v>
      </c>
      <c r="B27" s="7" t="s">
        <v>240</v>
      </c>
      <c r="C27" s="7" t="s">
        <v>234</v>
      </c>
      <c r="D27" s="53">
        <f>_xlfn.XLOOKUP(C27,'County PPHU'!$B$3:$B$17,'County PPHU'!$F$3:$F$17)</f>
        <v>2.3355488531426869</v>
      </c>
      <c r="E27" s="60" t="s">
        <v>152</v>
      </c>
      <c r="F27" s="56">
        <f>_xlfn.XLOOKUP(E27,CDP!B:B,CDP!C:C)</f>
        <v>49399.716176627597</v>
      </c>
      <c r="G27" s="56">
        <f>_xlfn.XLOOKUP(E27,CDP!B:B,CDP!D:D)</f>
        <v>49895.692747223773</v>
      </c>
      <c r="H27" s="56">
        <f>_xlfn.XLOOKUP(E27,CDP!B:B,CDP!E:E)</f>
        <v>50166.578823250471</v>
      </c>
      <c r="I27" s="56">
        <f>_xlfn.XLOOKUP(E27,CDP!B:B,CDP!F:F)</f>
        <v>50726.092809163012</v>
      </c>
      <c r="J27" s="57">
        <f t="shared" si="0"/>
        <v>1.0040069234868132E-2</v>
      </c>
      <c r="K27" s="57">
        <f t="shared" si="1"/>
        <v>5.4290473007165586E-3</v>
      </c>
      <c r="L27" s="57">
        <f t="shared" si="2"/>
        <v>1.1153122238689032E-2</v>
      </c>
    </row>
    <row r="28" spans="1:12" x14ac:dyDescent="0.3">
      <c r="A28" s="7" t="s">
        <v>241</v>
      </c>
      <c r="B28" s="7" t="s">
        <v>242</v>
      </c>
      <c r="C28" s="7" t="s">
        <v>234</v>
      </c>
      <c r="D28" s="53">
        <f>_xlfn.XLOOKUP(C28,'County PPHU'!$B$3:$B$17,'County PPHU'!$F$3:$F$17)</f>
        <v>2.3355488531426869</v>
      </c>
      <c r="E28" s="58" t="s">
        <v>130</v>
      </c>
      <c r="F28" s="56">
        <f>_xlfn.XLOOKUP(E28,CDP!B:B,CDP!C:C)</f>
        <v>15106.805955836857</v>
      </c>
      <c r="G28" s="56">
        <f>_xlfn.XLOOKUP(E28,CDP!B:B,CDP!D:D)</f>
        <v>15258.479333551177</v>
      </c>
      <c r="H28" s="56">
        <f>_xlfn.XLOOKUP(E28,CDP!B:B,CDP!E:E)</f>
        <v>15341.318339590032</v>
      </c>
      <c r="I28" s="56">
        <f>_xlfn.XLOOKUP(E28,CDP!B:B,CDP!F:F)</f>
        <v>15512.421938334122</v>
      </c>
      <c r="J28" s="57">
        <f t="shared" si="0"/>
        <v>1.0040069234868108E-2</v>
      </c>
      <c r="K28" s="57">
        <f t="shared" si="1"/>
        <v>5.4290473007165699E-3</v>
      </c>
      <c r="L28" s="57">
        <f t="shared" si="2"/>
        <v>1.1153122238689068E-2</v>
      </c>
    </row>
    <row r="29" spans="1:12" x14ac:dyDescent="0.3">
      <c r="A29" s="7" t="s">
        <v>243</v>
      </c>
      <c r="B29" s="7" t="s">
        <v>244</v>
      </c>
      <c r="C29" s="7" t="s">
        <v>234</v>
      </c>
      <c r="D29" s="53">
        <f>_xlfn.XLOOKUP(C29,'County PPHU'!$B$3:$B$17,'County PPHU'!$F$3:$F$17)</f>
        <v>2.3355488531426869</v>
      </c>
      <c r="E29" s="60" t="s">
        <v>152</v>
      </c>
      <c r="F29" s="56">
        <f>_xlfn.XLOOKUP(E29,CDP!B:B,CDP!C:C)</f>
        <v>49399.716176627597</v>
      </c>
      <c r="G29" s="56">
        <f>_xlfn.XLOOKUP(E29,CDP!B:B,CDP!D:D)</f>
        <v>49895.692747223773</v>
      </c>
      <c r="H29" s="56">
        <f>_xlfn.XLOOKUP(E29,CDP!B:B,CDP!E:E)</f>
        <v>50166.578823250471</v>
      </c>
      <c r="I29" s="56">
        <f>_xlfn.XLOOKUP(E29,CDP!B:B,CDP!F:F)</f>
        <v>50726.092809163012</v>
      </c>
      <c r="J29" s="57">
        <f t="shared" si="0"/>
        <v>1.0040069234868132E-2</v>
      </c>
      <c r="K29" s="57">
        <f t="shared" si="1"/>
        <v>5.4290473007165586E-3</v>
      </c>
      <c r="L29" s="57">
        <f t="shared" si="2"/>
        <v>1.1153122238689032E-2</v>
      </c>
    </row>
    <row r="30" spans="1:12" x14ac:dyDescent="0.3">
      <c r="A30" s="7" t="s">
        <v>245</v>
      </c>
      <c r="B30" s="7" t="s">
        <v>246</v>
      </c>
      <c r="C30" s="7" t="s">
        <v>234</v>
      </c>
      <c r="D30" s="53">
        <f>_xlfn.XLOOKUP(C30,'County PPHU'!$B$3:$B$17,'County PPHU'!$F$3:$F$17)</f>
        <v>2.3355488531426869</v>
      </c>
      <c r="E30" s="61" t="s">
        <v>129</v>
      </c>
      <c r="F30" s="56">
        <f>_xlfn.XLOOKUP(E30,CDP!B:B,CDP!C:C)</f>
        <v>46745.916929965577</v>
      </c>
      <c r="G30" s="56">
        <f>_xlfn.XLOOKUP(E30,CDP!B:B,CDP!D:D)</f>
        <v>47344.136170400037</v>
      </c>
      <c r="H30" s="56">
        <f>_xlfn.XLOOKUP(E30,CDP!B:B,CDP!E:E)</f>
        <v>47728.676451106294</v>
      </c>
      <c r="I30" s="56">
        <f>_xlfn.XLOOKUP(E30,CDP!B:B,CDP!F:F)</f>
        <v>48512.747601896255</v>
      </c>
      <c r="J30" s="57">
        <f t="shared" si="0"/>
        <v>1.2797251176625942E-2</v>
      </c>
      <c r="K30" s="57">
        <f t="shared" si="1"/>
        <v>8.1222367078834651E-3</v>
      </c>
      <c r="L30" s="57">
        <f t="shared" si="2"/>
        <v>1.6427674284937931E-2</v>
      </c>
    </row>
    <row r="31" spans="1:12" x14ac:dyDescent="0.3">
      <c r="A31" s="7" t="s">
        <v>247</v>
      </c>
      <c r="B31" s="7" t="s">
        <v>248</v>
      </c>
      <c r="C31" s="7" t="s">
        <v>234</v>
      </c>
      <c r="D31" s="53">
        <f>_xlfn.XLOOKUP(C31,'County PPHU'!$B$3:$B$17,'County PPHU'!$F$3:$F$17)</f>
        <v>2.3355488531426869</v>
      </c>
      <c r="E31" s="58" t="s">
        <v>129</v>
      </c>
      <c r="F31" s="56">
        <f>_xlfn.XLOOKUP(E31,CDP!B:B,CDP!C:C)</f>
        <v>46745.916929965577</v>
      </c>
      <c r="G31" s="56">
        <f>_xlfn.XLOOKUP(E31,CDP!B:B,CDP!D:D)</f>
        <v>47344.136170400037</v>
      </c>
      <c r="H31" s="56">
        <f>_xlfn.XLOOKUP(E31,CDP!B:B,CDP!E:E)</f>
        <v>47728.676451106294</v>
      </c>
      <c r="I31" s="56">
        <f>_xlfn.XLOOKUP(E31,CDP!B:B,CDP!F:F)</f>
        <v>48512.747601896255</v>
      </c>
      <c r="J31" s="57">
        <f t="shared" si="0"/>
        <v>1.2797251176625942E-2</v>
      </c>
      <c r="K31" s="57">
        <f t="shared" si="1"/>
        <v>8.1222367078834651E-3</v>
      </c>
      <c r="L31" s="57">
        <f t="shared" si="2"/>
        <v>1.6427674284937931E-2</v>
      </c>
    </row>
    <row r="32" spans="1:12" x14ac:dyDescent="0.3">
      <c r="A32" s="7" t="s">
        <v>249</v>
      </c>
      <c r="B32" s="7" t="s">
        <v>250</v>
      </c>
      <c r="C32" s="7" t="s">
        <v>234</v>
      </c>
      <c r="D32" s="53">
        <f>_xlfn.XLOOKUP(C32,'County PPHU'!$B$3:$B$17,'County PPHU'!$F$3:$F$17)</f>
        <v>2.3355488531426869</v>
      </c>
      <c r="E32" s="58" t="s">
        <v>130</v>
      </c>
      <c r="F32" s="56">
        <f>_xlfn.XLOOKUP(E32,CDP!B:B,CDP!C:C)</f>
        <v>15106.805955836857</v>
      </c>
      <c r="G32" s="56">
        <f>_xlfn.XLOOKUP(E32,CDP!B:B,CDP!D:D)</f>
        <v>15258.479333551177</v>
      </c>
      <c r="H32" s="56">
        <f>_xlfn.XLOOKUP(E32,CDP!B:B,CDP!E:E)</f>
        <v>15341.318339590032</v>
      </c>
      <c r="I32" s="56">
        <f>_xlfn.XLOOKUP(E32,CDP!B:B,CDP!F:F)</f>
        <v>15512.421938334122</v>
      </c>
      <c r="J32" s="57">
        <f t="shared" si="0"/>
        <v>1.0040069234868108E-2</v>
      </c>
      <c r="K32" s="57">
        <f t="shared" si="1"/>
        <v>5.4290473007165699E-3</v>
      </c>
      <c r="L32" s="57">
        <f t="shared" si="2"/>
        <v>1.1153122238689068E-2</v>
      </c>
    </row>
    <row r="33" spans="1:12" x14ac:dyDescent="0.3">
      <c r="A33" s="7" t="s">
        <v>251</v>
      </c>
      <c r="B33" s="7" t="s">
        <v>252</v>
      </c>
      <c r="C33" s="7" t="s">
        <v>234</v>
      </c>
      <c r="D33" s="53">
        <f>_xlfn.XLOOKUP(C33,'County PPHU'!$B$3:$B$17,'County PPHU'!$F$3:$F$17)</f>
        <v>2.3355488531426869</v>
      </c>
      <c r="E33" s="59" t="s">
        <v>152</v>
      </c>
      <c r="F33" s="56">
        <f>_xlfn.XLOOKUP(E33,CDP!B:B,CDP!C:C)</f>
        <v>49399.716176627597</v>
      </c>
      <c r="G33" s="56">
        <f>_xlfn.XLOOKUP(E33,CDP!B:B,CDP!D:D)</f>
        <v>49895.692747223773</v>
      </c>
      <c r="H33" s="56">
        <f>_xlfn.XLOOKUP(E33,CDP!B:B,CDP!E:E)</f>
        <v>50166.578823250471</v>
      </c>
      <c r="I33" s="56">
        <f>_xlfn.XLOOKUP(E33,CDP!B:B,CDP!F:F)</f>
        <v>50726.092809163012</v>
      </c>
      <c r="J33" s="57">
        <f t="shared" si="0"/>
        <v>1.0040069234868132E-2</v>
      </c>
      <c r="K33" s="57">
        <f t="shared" si="1"/>
        <v>5.4290473007165586E-3</v>
      </c>
      <c r="L33" s="57">
        <f t="shared" si="2"/>
        <v>1.1153122238689032E-2</v>
      </c>
    </row>
    <row r="34" spans="1:12" x14ac:dyDescent="0.3">
      <c r="A34" s="7" t="s">
        <v>253</v>
      </c>
      <c r="B34" s="7" t="s">
        <v>254</v>
      </c>
      <c r="C34" s="7" t="s">
        <v>234</v>
      </c>
      <c r="D34" s="53">
        <f>_xlfn.XLOOKUP(C34,'County PPHU'!$B$3:$B$17,'County PPHU'!$F$3:$F$17)</f>
        <v>2.3355488531426869</v>
      </c>
      <c r="E34" s="61" t="s">
        <v>171</v>
      </c>
      <c r="F34" s="56">
        <f>_xlfn.XLOOKUP(E34,CDP!B:B,CDP!C:C)</f>
        <v>3388.2467475109561</v>
      </c>
      <c r="G34" s="56">
        <f>_xlfn.XLOOKUP(E34,CDP!B:B,CDP!D:D)</f>
        <v>3422.264979440783</v>
      </c>
      <c r="H34" s="56">
        <f>_xlfn.XLOOKUP(E34,CDP!B:B,CDP!E:E)</f>
        <v>3440.8446178897525</v>
      </c>
      <c r="I34" s="56">
        <f>_xlfn.XLOOKUP(E34,CDP!B:B,CDP!F:F)</f>
        <v>3479.2207785174123</v>
      </c>
      <c r="J34" s="57">
        <f t="shared" ref="J34:J65" si="3">((G34-F34)/F34)</f>
        <v>1.0040069234868181E-2</v>
      </c>
      <c r="K34" s="57">
        <f t="shared" ref="K34:K65" si="4">((H34-G34)/G34)</f>
        <v>5.4290473007164702E-3</v>
      </c>
      <c r="L34" s="57">
        <f t="shared" si="2"/>
        <v>1.115312223868908E-2</v>
      </c>
    </row>
    <row r="35" spans="1:12" x14ac:dyDescent="0.3">
      <c r="A35" s="7" t="s">
        <v>255</v>
      </c>
      <c r="B35" s="7" t="s">
        <v>256</v>
      </c>
      <c r="C35" s="7" t="s">
        <v>234</v>
      </c>
      <c r="D35" s="53">
        <f>_xlfn.XLOOKUP(C35,'County PPHU'!$B$3:$B$17,'County PPHU'!$F$3:$F$17)</f>
        <v>2.3355488531426869</v>
      </c>
      <c r="E35" s="61" t="s">
        <v>115</v>
      </c>
      <c r="F35" s="56">
        <f>_xlfn.XLOOKUP(E35,CDP!B:B,CDP!C:C)</f>
        <v>1478.4315227087361</v>
      </c>
      <c r="G35" s="56">
        <f>_xlfn.XLOOKUP(E35,CDP!B:B,CDP!D:D)</f>
        <v>1493.2750775557436</v>
      </c>
      <c r="H35" s="56">
        <f>_xlfn.XLOOKUP(E35,CDP!B:B,CDP!E:E)</f>
        <v>1501.3821385847746</v>
      </c>
      <c r="I35" s="56">
        <f>_xlfn.XLOOKUP(E35,CDP!B:B,CDP!F:F)</f>
        <v>1518.1272371033951</v>
      </c>
      <c r="J35" s="57">
        <f t="shared" si="3"/>
        <v>1.0040069234868285E-2</v>
      </c>
      <c r="K35" s="57">
        <f t="shared" si="4"/>
        <v>5.4290473007163461E-3</v>
      </c>
      <c r="L35" s="57">
        <f t="shared" si="2"/>
        <v>1.1153122238689186E-2</v>
      </c>
    </row>
    <row r="36" spans="1:12" x14ac:dyDescent="0.3">
      <c r="A36" s="7" t="s">
        <v>257</v>
      </c>
      <c r="B36" s="7" t="s">
        <v>258</v>
      </c>
      <c r="C36" s="7" t="s">
        <v>234</v>
      </c>
      <c r="D36" s="53">
        <f>_xlfn.XLOOKUP(C36,'County PPHU'!$B$3:$B$17,'County PPHU'!$F$3:$F$17)</f>
        <v>2.3355488531426869</v>
      </c>
      <c r="E36" s="60" t="s">
        <v>152</v>
      </c>
      <c r="F36" s="56">
        <f>_xlfn.XLOOKUP(E36,CDP!B:B,CDP!C:C)</f>
        <v>49399.716176627597</v>
      </c>
      <c r="G36" s="56">
        <f>_xlfn.XLOOKUP(E36,CDP!B:B,CDP!D:D)</f>
        <v>49895.692747223773</v>
      </c>
      <c r="H36" s="56">
        <f>_xlfn.XLOOKUP(E36,CDP!B:B,CDP!E:E)</f>
        <v>50166.578823250471</v>
      </c>
      <c r="I36" s="56">
        <f>_xlfn.XLOOKUP(E36,CDP!B:B,CDP!F:F)</f>
        <v>50726.092809163012</v>
      </c>
      <c r="J36" s="57">
        <f t="shared" si="3"/>
        <v>1.0040069234868132E-2</v>
      </c>
      <c r="K36" s="57">
        <f t="shared" si="4"/>
        <v>5.4290473007165586E-3</v>
      </c>
      <c r="L36" s="57">
        <f t="shared" si="2"/>
        <v>1.1153122238689032E-2</v>
      </c>
    </row>
    <row r="37" spans="1:12" x14ac:dyDescent="0.3">
      <c r="A37" s="7" t="s">
        <v>259</v>
      </c>
      <c r="B37" s="7" t="s">
        <v>260</v>
      </c>
      <c r="C37" s="7" t="s">
        <v>234</v>
      </c>
      <c r="D37" s="53">
        <f>_xlfn.XLOOKUP(C37,'County PPHU'!$B$3:$B$17,'County PPHU'!$F$3:$F$17)</f>
        <v>2.3355488531426869</v>
      </c>
      <c r="E37" s="60" t="s">
        <v>152</v>
      </c>
      <c r="F37" s="56">
        <f>_xlfn.XLOOKUP(E37,CDP!B:B,CDP!C:C)</f>
        <v>49399.716176627597</v>
      </c>
      <c r="G37" s="56">
        <f>_xlfn.XLOOKUP(E37,CDP!B:B,CDP!D:D)</f>
        <v>49895.692747223773</v>
      </c>
      <c r="H37" s="56">
        <f>_xlfn.XLOOKUP(E37,CDP!B:B,CDP!E:E)</f>
        <v>50166.578823250471</v>
      </c>
      <c r="I37" s="56">
        <f>_xlfn.XLOOKUP(E37,CDP!B:B,CDP!F:F)</f>
        <v>50726.092809163012</v>
      </c>
      <c r="J37" s="57">
        <f t="shared" si="3"/>
        <v>1.0040069234868132E-2</v>
      </c>
      <c r="K37" s="57">
        <f t="shared" si="4"/>
        <v>5.4290473007165586E-3</v>
      </c>
      <c r="L37" s="57">
        <f t="shared" si="2"/>
        <v>1.1153122238689032E-2</v>
      </c>
    </row>
    <row r="38" spans="1:12" x14ac:dyDescent="0.3">
      <c r="A38" s="7" t="s">
        <v>261</v>
      </c>
      <c r="B38" s="7" t="s">
        <v>262</v>
      </c>
      <c r="C38" s="7" t="s">
        <v>234</v>
      </c>
      <c r="D38" s="53">
        <f>_xlfn.XLOOKUP(C38,'County PPHU'!$B$3:$B$17,'County PPHU'!$F$3:$F$17)</f>
        <v>2.3355488531426869</v>
      </c>
      <c r="E38" s="60" t="s">
        <v>152</v>
      </c>
      <c r="F38" s="56">
        <f>_xlfn.XLOOKUP(E38,CDP!B:B,CDP!C:C)</f>
        <v>49399.716176627597</v>
      </c>
      <c r="G38" s="56">
        <f>_xlfn.XLOOKUP(E38,CDP!B:B,CDP!D:D)</f>
        <v>49895.692747223773</v>
      </c>
      <c r="H38" s="56">
        <f>_xlfn.XLOOKUP(E38,CDP!B:B,CDP!E:E)</f>
        <v>50166.578823250471</v>
      </c>
      <c r="I38" s="56">
        <f>_xlfn.XLOOKUP(E38,CDP!B:B,CDP!F:F)</f>
        <v>50726.092809163012</v>
      </c>
      <c r="J38" s="57">
        <f t="shared" si="3"/>
        <v>1.0040069234868132E-2</v>
      </c>
      <c r="K38" s="57">
        <f t="shared" si="4"/>
        <v>5.4290473007165586E-3</v>
      </c>
      <c r="L38" s="57">
        <f t="shared" si="2"/>
        <v>1.1153122238689032E-2</v>
      </c>
    </row>
    <row r="39" spans="1:12" x14ac:dyDescent="0.3">
      <c r="A39" s="7" t="s">
        <v>263</v>
      </c>
      <c r="B39" s="7" t="s">
        <v>264</v>
      </c>
      <c r="C39" s="7" t="s">
        <v>234</v>
      </c>
      <c r="D39" s="53">
        <f>_xlfn.XLOOKUP(C39,'County PPHU'!$B$3:$B$17,'County PPHU'!$F$3:$F$17)</f>
        <v>2.3355488531426869</v>
      </c>
      <c r="E39" s="58" t="s">
        <v>145</v>
      </c>
      <c r="F39" s="56">
        <f>_xlfn.XLOOKUP(E39,CDP!B:B,CDP!C:C)</f>
        <v>1468.3330253820773</v>
      </c>
      <c r="G39" s="56">
        <f>_xlfn.XLOOKUP(E39,CDP!B:B,CDP!D:D)</f>
        <v>1565.4387678534765</v>
      </c>
      <c r="H39" s="56">
        <f>_xlfn.XLOOKUP(E39,CDP!B:B,CDP!E:E)</f>
        <v>1655.4191411602794</v>
      </c>
      <c r="I39" s="56">
        <f>_xlfn.XLOOKUP(E39,CDP!B:B,CDP!F:F)</f>
        <v>1834.7581614069468</v>
      </c>
      <c r="J39" s="57">
        <f t="shared" si="3"/>
        <v>6.6133323158165169E-2</v>
      </c>
      <c r="K39" s="57">
        <f t="shared" si="4"/>
        <v>5.747933113358604E-2</v>
      </c>
      <c r="L39" s="57">
        <f t="shared" si="2"/>
        <v>0.10833450924155018</v>
      </c>
    </row>
    <row r="40" spans="1:12" x14ac:dyDescent="0.3">
      <c r="A40" s="7" t="s">
        <v>265</v>
      </c>
      <c r="B40" s="7" t="s">
        <v>266</v>
      </c>
      <c r="C40" s="7" t="s">
        <v>234</v>
      </c>
      <c r="D40" s="53">
        <f>_xlfn.XLOOKUP(C40,'County PPHU'!$B$3:$B$17,'County PPHU'!$F$3:$F$17)</f>
        <v>2.3355488531426869</v>
      </c>
      <c r="E40" s="58" t="s">
        <v>129</v>
      </c>
      <c r="F40" s="56">
        <f>_xlfn.XLOOKUP(E40,CDP!B:B,CDP!C:C)</f>
        <v>46745.916929965577</v>
      </c>
      <c r="G40" s="56">
        <f>_xlfn.XLOOKUP(E40,CDP!B:B,CDP!D:D)</f>
        <v>47344.136170400037</v>
      </c>
      <c r="H40" s="56">
        <f>_xlfn.XLOOKUP(E40,CDP!B:B,CDP!E:E)</f>
        <v>47728.676451106294</v>
      </c>
      <c r="I40" s="56">
        <f>_xlfn.XLOOKUP(E40,CDP!B:B,CDP!F:F)</f>
        <v>48512.747601896255</v>
      </c>
      <c r="J40" s="57">
        <f t="shared" si="3"/>
        <v>1.2797251176625942E-2</v>
      </c>
      <c r="K40" s="57">
        <f t="shared" si="4"/>
        <v>8.1222367078834651E-3</v>
      </c>
      <c r="L40" s="57">
        <f t="shared" si="2"/>
        <v>1.6427674284937931E-2</v>
      </c>
    </row>
    <row r="41" spans="1:12" x14ac:dyDescent="0.3">
      <c r="A41" s="7" t="s">
        <v>267</v>
      </c>
      <c r="B41" s="7" t="s">
        <v>268</v>
      </c>
      <c r="C41" s="7" t="s">
        <v>234</v>
      </c>
      <c r="D41" s="53">
        <f>_xlfn.XLOOKUP(C41,'County PPHU'!$B$3:$B$17,'County PPHU'!$F$3:$F$17)</f>
        <v>2.3355488531426869</v>
      </c>
      <c r="E41" s="61" t="s">
        <v>130</v>
      </c>
      <c r="F41" s="56">
        <f>_xlfn.XLOOKUP(E41,CDP!B:B,CDP!C:C)</f>
        <v>15106.805955836857</v>
      </c>
      <c r="G41" s="56">
        <f>_xlfn.XLOOKUP(E41,CDP!B:B,CDP!D:D)</f>
        <v>15258.479333551177</v>
      </c>
      <c r="H41" s="56">
        <f>_xlfn.XLOOKUP(E41,CDP!B:B,CDP!E:E)</f>
        <v>15341.318339590032</v>
      </c>
      <c r="I41" s="56">
        <f>_xlfn.XLOOKUP(E41,CDP!B:B,CDP!F:F)</f>
        <v>15512.421938334122</v>
      </c>
      <c r="J41" s="57">
        <f t="shared" si="3"/>
        <v>1.0040069234868108E-2</v>
      </c>
      <c r="K41" s="57">
        <f t="shared" si="4"/>
        <v>5.4290473007165699E-3</v>
      </c>
      <c r="L41" s="57">
        <f t="shared" si="2"/>
        <v>1.1153122238689068E-2</v>
      </c>
    </row>
    <row r="42" spans="1:12" x14ac:dyDescent="0.3">
      <c r="A42" s="7" t="s">
        <v>269</v>
      </c>
      <c r="B42" s="7" t="s">
        <v>270</v>
      </c>
      <c r="C42" s="7" t="s">
        <v>234</v>
      </c>
      <c r="D42" s="53">
        <f>_xlfn.XLOOKUP(C42,'County PPHU'!$B$3:$B$17,'County PPHU'!$F$3:$F$17)</f>
        <v>2.3355488531426869</v>
      </c>
      <c r="E42" s="61" t="s">
        <v>95</v>
      </c>
      <c r="F42" s="56">
        <f>_xlfn.XLOOKUP(E42,CDP!B:B,CDP!C:C)</f>
        <v>597.86430557130905</v>
      </c>
      <c r="G42" s="56">
        <f>_xlfn.XLOOKUP(E42,CDP!B:B,CDP!D:D)</f>
        <v>603.86690459230124</v>
      </c>
      <c r="H42" s="56">
        <f>_xlfn.XLOOKUP(E42,CDP!B:B,CDP!E:E)</f>
        <v>607.14532658067014</v>
      </c>
      <c r="I42" s="56">
        <f>_xlfn.XLOOKUP(E42,CDP!B:B,CDP!F:F)</f>
        <v>613.91689262467321</v>
      </c>
      <c r="J42" s="57">
        <f t="shared" si="3"/>
        <v>1.0040069234867954E-2</v>
      </c>
      <c r="K42" s="57">
        <f t="shared" si="4"/>
        <v>5.4290473007165716E-3</v>
      </c>
      <c r="L42" s="57">
        <f t="shared" si="2"/>
        <v>1.1153122238689162E-2</v>
      </c>
    </row>
    <row r="43" spans="1:12" x14ac:dyDescent="0.3">
      <c r="A43" s="7" t="s">
        <v>271</v>
      </c>
      <c r="B43" s="7" t="s">
        <v>272</v>
      </c>
      <c r="C43" s="7" t="s">
        <v>234</v>
      </c>
      <c r="D43" s="53">
        <f>_xlfn.XLOOKUP(C43,'County PPHU'!$B$3:$B$17,'County PPHU'!$F$3:$F$17)</f>
        <v>2.3355488531426869</v>
      </c>
      <c r="E43" s="61" t="s">
        <v>101</v>
      </c>
      <c r="F43" s="56">
        <f>_xlfn.XLOOKUP(E43,CDP!B:B,CDP!C:C)</f>
        <v>862.76740418696772</v>
      </c>
      <c r="G43" s="56">
        <f>_xlfn.XLOOKUP(E43,CDP!B:B,CDP!D:D)</f>
        <v>871.42964865859244</v>
      </c>
      <c r="H43" s="56">
        <f>_xlfn.XLOOKUP(E43,CDP!B:B,CDP!E:E)</f>
        <v>876.16068144040662</v>
      </c>
      <c r="I43" s="56">
        <f>_xlfn.XLOOKUP(E43,CDP!B:B,CDP!F:F)</f>
        <v>885.93260862124464</v>
      </c>
      <c r="J43" s="57">
        <f t="shared" si="3"/>
        <v>1.0040069234868252E-2</v>
      </c>
      <c r="K43" s="57">
        <f t="shared" si="4"/>
        <v>5.4290473007164077E-3</v>
      </c>
      <c r="L43" s="57">
        <f t="shared" si="2"/>
        <v>1.1153122238689129E-2</v>
      </c>
    </row>
    <row r="44" spans="1:12" x14ac:dyDescent="0.3">
      <c r="A44" s="7" t="s">
        <v>273</v>
      </c>
      <c r="B44" s="7" t="s">
        <v>274</v>
      </c>
      <c r="C44" s="7" t="s">
        <v>234</v>
      </c>
      <c r="D44" s="53">
        <f>_xlfn.XLOOKUP(C44,'County PPHU'!$B$3:$B$17,'County PPHU'!$F$3:$F$17)</f>
        <v>2.3355488531426869</v>
      </c>
      <c r="E44" s="60" t="s">
        <v>152</v>
      </c>
      <c r="F44" s="56">
        <f>_xlfn.XLOOKUP(E44,CDP!B:B,CDP!C:C)</f>
        <v>49399.716176627597</v>
      </c>
      <c r="G44" s="56">
        <f>_xlfn.XLOOKUP(E44,CDP!B:B,CDP!D:D)</f>
        <v>49895.692747223773</v>
      </c>
      <c r="H44" s="56">
        <f>_xlfn.XLOOKUP(E44,CDP!B:B,CDP!E:E)</f>
        <v>50166.578823250471</v>
      </c>
      <c r="I44" s="56">
        <f>_xlfn.XLOOKUP(E44,CDP!B:B,CDP!F:F)</f>
        <v>50726.092809163012</v>
      </c>
      <c r="J44" s="57">
        <f t="shared" si="3"/>
        <v>1.0040069234868132E-2</v>
      </c>
      <c r="K44" s="57">
        <f t="shared" si="4"/>
        <v>5.4290473007165586E-3</v>
      </c>
      <c r="L44" s="57">
        <f t="shared" si="2"/>
        <v>1.1153122238689032E-2</v>
      </c>
    </row>
    <row r="45" spans="1:12" x14ac:dyDescent="0.3">
      <c r="A45" s="7" t="s">
        <v>275</v>
      </c>
      <c r="B45" s="7" t="s">
        <v>276</v>
      </c>
      <c r="C45" s="7" t="s">
        <v>234</v>
      </c>
      <c r="D45" s="53">
        <f>_xlfn.XLOOKUP(C45,'County PPHU'!$B$3:$B$17,'County PPHU'!$F$3:$F$17)</f>
        <v>2.3355488531426869</v>
      </c>
      <c r="E45" s="59" t="s">
        <v>152</v>
      </c>
      <c r="F45" s="56">
        <f>_xlfn.XLOOKUP(E45,CDP!B:B,CDP!C:C)</f>
        <v>49399.716176627597</v>
      </c>
      <c r="G45" s="56">
        <f>_xlfn.XLOOKUP(E45,CDP!B:B,CDP!D:D)</f>
        <v>49895.692747223773</v>
      </c>
      <c r="H45" s="56">
        <f>_xlfn.XLOOKUP(E45,CDP!B:B,CDP!E:E)</f>
        <v>50166.578823250471</v>
      </c>
      <c r="I45" s="56">
        <f>_xlfn.XLOOKUP(E45,CDP!B:B,CDP!F:F)</f>
        <v>50726.092809163012</v>
      </c>
      <c r="J45" s="57">
        <f t="shared" si="3"/>
        <v>1.0040069234868132E-2</v>
      </c>
      <c r="K45" s="57">
        <f t="shared" si="4"/>
        <v>5.4290473007165586E-3</v>
      </c>
      <c r="L45" s="57">
        <f t="shared" si="2"/>
        <v>1.1153122238689032E-2</v>
      </c>
    </row>
    <row r="46" spans="1:12" x14ac:dyDescent="0.3">
      <c r="A46" s="7" t="s">
        <v>277</v>
      </c>
      <c r="B46" s="7" t="s">
        <v>278</v>
      </c>
      <c r="C46" s="7" t="s">
        <v>234</v>
      </c>
      <c r="D46" s="53">
        <f>_xlfn.XLOOKUP(C46,'County PPHU'!$B$3:$B$17,'County PPHU'!$F$3:$F$17)</f>
        <v>2.3355488531426869</v>
      </c>
      <c r="E46" s="61" t="s">
        <v>129</v>
      </c>
      <c r="F46" s="56">
        <f>_xlfn.XLOOKUP(E46,CDP!B:B,CDP!C:C)</f>
        <v>46745.916929965577</v>
      </c>
      <c r="G46" s="56">
        <f>_xlfn.XLOOKUP(E46,CDP!B:B,CDP!D:D)</f>
        <v>47344.136170400037</v>
      </c>
      <c r="H46" s="56">
        <f>_xlfn.XLOOKUP(E46,CDP!B:B,CDP!E:E)</f>
        <v>47728.676451106294</v>
      </c>
      <c r="I46" s="56">
        <f>_xlfn.XLOOKUP(E46,CDP!B:B,CDP!F:F)</f>
        <v>48512.747601896255</v>
      </c>
      <c r="J46" s="57">
        <f t="shared" si="3"/>
        <v>1.2797251176625942E-2</v>
      </c>
      <c r="K46" s="57">
        <f t="shared" si="4"/>
        <v>8.1222367078834651E-3</v>
      </c>
      <c r="L46" s="57">
        <f t="shared" si="2"/>
        <v>1.6427674284937931E-2</v>
      </c>
    </row>
    <row r="47" spans="1:12" x14ac:dyDescent="0.3">
      <c r="A47" s="7" t="s">
        <v>279</v>
      </c>
      <c r="B47" s="7" t="s">
        <v>280</v>
      </c>
      <c r="C47" s="7" t="s">
        <v>234</v>
      </c>
      <c r="D47" s="53">
        <f>_xlfn.XLOOKUP(C47,'County PPHU'!$B$3:$B$17,'County PPHU'!$F$3:$F$17)</f>
        <v>2.3355488531426869</v>
      </c>
      <c r="E47" s="61" t="s">
        <v>129</v>
      </c>
      <c r="F47" s="56">
        <f>_xlfn.XLOOKUP(E47,CDP!B:B,CDP!C:C)</f>
        <v>46745.916929965577</v>
      </c>
      <c r="G47" s="56">
        <f>_xlfn.XLOOKUP(E47,CDP!B:B,CDP!D:D)</f>
        <v>47344.136170400037</v>
      </c>
      <c r="H47" s="56">
        <f>_xlfn.XLOOKUP(E47,CDP!B:B,CDP!E:E)</f>
        <v>47728.676451106294</v>
      </c>
      <c r="I47" s="56">
        <f>_xlfn.XLOOKUP(E47,CDP!B:B,CDP!F:F)</f>
        <v>48512.747601896255</v>
      </c>
      <c r="J47" s="57">
        <f t="shared" si="3"/>
        <v>1.2797251176625942E-2</v>
      </c>
      <c r="K47" s="57">
        <f t="shared" si="4"/>
        <v>8.1222367078834651E-3</v>
      </c>
      <c r="L47" s="57">
        <f t="shared" si="2"/>
        <v>1.6427674284937931E-2</v>
      </c>
    </row>
    <row r="48" spans="1:12" x14ac:dyDescent="0.3">
      <c r="A48" s="7" t="s">
        <v>281</v>
      </c>
      <c r="B48" s="7" t="s">
        <v>282</v>
      </c>
      <c r="C48" s="7" t="s">
        <v>234</v>
      </c>
      <c r="D48" s="53">
        <f>_xlfn.XLOOKUP(C48,'County PPHU'!$B$3:$B$17,'County PPHU'!$F$3:$F$17)</f>
        <v>2.3355488531426869</v>
      </c>
      <c r="E48" s="58" t="s">
        <v>145</v>
      </c>
      <c r="F48" s="56">
        <f>_xlfn.XLOOKUP(E48,CDP!B:B,CDP!C:C)</f>
        <v>1468.3330253820773</v>
      </c>
      <c r="G48" s="56">
        <f>_xlfn.XLOOKUP(E48,CDP!B:B,CDP!D:D)</f>
        <v>1565.4387678534765</v>
      </c>
      <c r="H48" s="56">
        <f>_xlfn.XLOOKUP(E48,CDP!B:B,CDP!E:E)</f>
        <v>1655.4191411602794</v>
      </c>
      <c r="I48" s="56">
        <f>_xlfn.XLOOKUP(E48,CDP!B:B,CDP!F:F)</f>
        <v>1834.7581614069468</v>
      </c>
      <c r="J48" s="57">
        <f t="shared" si="3"/>
        <v>6.6133323158165169E-2</v>
      </c>
      <c r="K48" s="57">
        <f t="shared" si="4"/>
        <v>5.747933113358604E-2</v>
      </c>
      <c r="L48" s="57">
        <f t="shared" si="2"/>
        <v>0.10833450924155018</v>
      </c>
    </row>
    <row r="49" spans="1:12" x14ac:dyDescent="0.3">
      <c r="A49" s="7" t="s">
        <v>283</v>
      </c>
      <c r="B49" s="7" t="s">
        <v>284</v>
      </c>
      <c r="C49" s="7" t="s">
        <v>234</v>
      </c>
      <c r="D49" s="53">
        <f>_xlfn.XLOOKUP(C49,'County PPHU'!$B$3:$B$17,'County PPHU'!$F$3:$F$17)</f>
        <v>2.3355488531426869</v>
      </c>
      <c r="E49" s="58" t="s">
        <v>175</v>
      </c>
      <c r="F49" s="56">
        <f>_xlfn.XLOOKUP(E49,CDP!B:B,CDP!C:C)</f>
        <v>3259.2245858350138</v>
      </c>
      <c r="G49" s="56">
        <f>_xlfn.XLOOKUP(E49,CDP!B:B,CDP!D:D)</f>
        <v>3229.1648920599655</v>
      </c>
      <c r="H49" s="56">
        <f>_xlfn.XLOOKUP(E49,CDP!B:B,CDP!E:E)</f>
        <v>3184.5859951806988</v>
      </c>
      <c r="I49" s="56">
        <f>_xlfn.XLOOKUP(E49,CDP!B:B,CDP!F:F)</f>
        <v>3097.4746427139821</v>
      </c>
      <c r="J49" s="57">
        <f t="shared" si="3"/>
        <v>-9.2229587079366744E-3</v>
      </c>
      <c r="K49" s="57">
        <f t="shared" si="4"/>
        <v>-1.3805085329919068E-2</v>
      </c>
      <c r="L49" s="57">
        <f t="shared" si="2"/>
        <v>-2.7354058768877369E-2</v>
      </c>
    </row>
    <row r="50" spans="1:12" x14ac:dyDescent="0.3">
      <c r="A50" s="7" t="s">
        <v>285</v>
      </c>
      <c r="B50" s="7" t="s">
        <v>286</v>
      </c>
      <c r="C50" s="7" t="s">
        <v>234</v>
      </c>
      <c r="D50" s="53">
        <f>_xlfn.XLOOKUP(C50,'County PPHU'!$B$3:$B$17,'County PPHU'!$F$3:$F$17)</f>
        <v>2.3355488531426869</v>
      </c>
      <c r="E50" s="59" t="s">
        <v>152</v>
      </c>
      <c r="F50" s="56">
        <f>_xlfn.XLOOKUP(E50,CDP!B:B,CDP!C:C)</f>
        <v>49399.716176627597</v>
      </c>
      <c r="G50" s="56">
        <f>_xlfn.XLOOKUP(E50,CDP!B:B,CDP!D:D)</f>
        <v>49895.692747223773</v>
      </c>
      <c r="H50" s="56">
        <f>_xlfn.XLOOKUP(E50,CDP!B:B,CDP!E:E)</f>
        <v>50166.578823250471</v>
      </c>
      <c r="I50" s="56">
        <f>_xlfn.XLOOKUP(E50,CDP!B:B,CDP!F:F)</f>
        <v>50726.092809163012</v>
      </c>
      <c r="J50" s="57">
        <f t="shared" si="3"/>
        <v>1.0040069234868132E-2</v>
      </c>
      <c r="K50" s="57">
        <f t="shared" si="4"/>
        <v>5.4290473007165586E-3</v>
      </c>
      <c r="L50" s="57">
        <f t="shared" si="2"/>
        <v>1.1153122238689032E-2</v>
      </c>
    </row>
    <row r="51" spans="1:12" x14ac:dyDescent="0.3">
      <c r="A51" s="7" t="s">
        <v>287</v>
      </c>
      <c r="B51" s="7" t="s">
        <v>288</v>
      </c>
      <c r="C51" s="7" t="s">
        <v>234</v>
      </c>
      <c r="D51" s="53">
        <f>_xlfn.XLOOKUP(C51,'County PPHU'!$B$3:$B$17,'County PPHU'!$F$3:$F$17)</f>
        <v>2.3355488531426869</v>
      </c>
      <c r="E51" s="58" t="s">
        <v>171</v>
      </c>
      <c r="F51" s="56">
        <f>_xlfn.XLOOKUP(E51,CDP!B:B,CDP!C:C)</f>
        <v>3388.2467475109561</v>
      </c>
      <c r="G51" s="56">
        <f>_xlfn.XLOOKUP(E51,CDP!B:B,CDP!D:D)</f>
        <v>3422.264979440783</v>
      </c>
      <c r="H51" s="56">
        <f>_xlfn.XLOOKUP(E51,CDP!B:B,CDP!E:E)</f>
        <v>3440.8446178897525</v>
      </c>
      <c r="I51" s="56">
        <f>_xlfn.XLOOKUP(E51,CDP!B:B,CDP!F:F)</f>
        <v>3479.2207785174123</v>
      </c>
      <c r="J51" s="57">
        <f t="shared" si="3"/>
        <v>1.0040069234868181E-2</v>
      </c>
      <c r="K51" s="57">
        <f t="shared" si="4"/>
        <v>5.4290473007164702E-3</v>
      </c>
      <c r="L51" s="57">
        <f t="shared" si="2"/>
        <v>1.115312223868908E-2</v>
      </c>
    </row>
    <row r="52" spans="1:12" x14ac:dyDescent="0.3">
      <c r="A52" s="7" t="s">
        <v>289</v>
      </c>
      <c r="B52" s="7" t="s">
        <v>290</v>
      </c>
      <c r="C52" s="7" t="s">
        <v>234</v>
      </c>
      <c r="D52" s="53">
        <f>_xlfn.XLOOKUP(C52,'County PPHU'!$B$3:$B$17,'County PPHU'!$F$3:$F$17)</f>
        <v>2.3355488531426869</v>
      </c>
      <c r="E52" s="61" t="s">
        <v>135</v>
      </c>
      <c r="F52" s="56">
        <f>_xlfn.XLOOKUP(E52,CDP!B:B,CDP!C:C)</f>
        <v>1716.1113779883985</v>
      </c>
      <c r="G52" s="56">
        <f>_xlfn.XLOOKUP(E52,CDP!B:B,CDP!D:D)</f>
        <v>1733.341255038147</v>
      </c>
      <c r="H52" s="56">
        <f>_xlfn.XLOOKUP(E52,CDP!B:B,CDP!E:E)</f>
        <v>1742.7516467000323</v>
      </c>
      <c r="I52" s="56">
        <f>_xlfn.XLOOKUP(E52,CDP!B:B,CDP!F:F)</f>
        <v>1762.1887688473546</v>
      </c>
      <c r="J52" s="57">
        <f t="shared" si="3"/>
        <v>1.004006923486811E-2</v>
      </c>
      <c r="K52" s="57">
        <f t="shared" si="4"/>
        <v>5.429047300716465E-3</v>
      </c>
      <c r="L52" s="57">
        <f t="shared" si="2"/>
        <v>1.1153122238689151E-2</v>
      </c>
    </row>
    <row r="53" spans="1:12" x14ac:dyDescent="0.3">
      <c r="A53" s="7" t="s">
        <v>291</v>
      </c>
      <c r="B53" s="7" t="s">
        <v>292</v>
      </c>
      <c r="C53" s="7" t="s">
        <v>234</v>
      </c>
      <c r="D53" s="53">
        <f>_xlfn.XLOOKUP(C53,'County PPHU'!$B$3:$B$17,'County PPHU'!$F$3:$F$17)</f>
        <v>2.3355488531426869</v>
      </c>
      <c r="E53" s="60" t="s">
        <v>152</v>
      </c>
      <c r="F53" s="56">
        <f>_xlfn.XLOOKUP(E53,CDP!B:B,CDP!C:C)</f>
        <v>49399.716176627597</v>
      </c>
      <c r="G53" s="56">
        <f>_xlfn.XLOOKUP(E53,CDP!B:B,CDP!D:D)</f>
        <v>49895.692747223773</v>
      </c>
      <c r="H53" s="56">
        <f>_xlfn.XLOOKUP(E53,CDP!B:B,CDP!E:E)</f>
        <v>50166.578823250471</v>
      </c>
      <c r="I53" s="56">
        <f>_xlfn.XLOOKUP(E53,CDP!B:B,CDP!F:F)</f>
        <v>50726.092809163012</v>
      </c>
      <c r="J53" s="57">
        <f t="shared" si="3"/>
        <v>1.0040069234868132E-2</v>
      </c>
      <c r="K53" s="57">
        <f t="shared" si="4"/>
        <v>5.4290473007165586E-3</v>
      </c>
      <c r="L53" s="57">
        <f t="shared" si="2"/>
        <v>1.1153122238689032E-2</v>
      </c>
    </row>
    <row r="54" spans="1:12" x14ac:dyDescent="0.3">
      <c r="A54" s="7" t="s">
        <v>293</v>
      </c>
      <c r="B54" s="7" t="s">
        <v>294</v>
      </c>
      <c r="C54" s="7" t="s">
        <v>234</v>
      </c>
      <c r="D54" s="53">
        <f>_xlfn.XLOOKUP(C54,'County PPHU'!$B$3:$B$17,'County PPHU'!$F$3:$F$17)</f>
        <v>2.3355488531426869</v>
      </c>
      <c r="E54" s="59" t="s">
        <v>152</v>
      </c>
      <c r="F54" s="56">
        <f>_xlfn.XLOOKUP(E54,CDP!B:B,CDP!C:C)</f>
        <v>49399.716176627597</v>
      </c>
      <c r="G54" s="56">
        <f>_xlfn.XLOOKUP(E54,CDP!B:B,CDP!D:D)</f>
        <v>49895.692747223773</v>
      </c>
      <c r="H54" s="56">
        <f>_xlfn.XLOOKUP(E54,CDP!B:B,CDP!E:E)</f>
        <v>50166.578823250471</v>
      </c>
      <c r="I54" s="56">
        <f>_xlfn.XLOOKUP(E54,CDP!B:B,CDP!F:F)</f>
        <v>50726.092809163012</v>
      </c>
      <c r="J54" s="57">
        <f t="shared" si="3"/>
        <v>1.0040069234868132E-2</v>
      </c>
      <c r="K54" s="57">
        <f t="shared" si="4"/>
        <v>5.4290473007165586E-3</v>
      </c>
      <c r="L54" s="57">
        <f t="shared" si="2"/>
        <v>1.1153122238689032E-2</v>
      </c>
    </row>
    <row r="55" spans="1:12" x14ac:dyDescent="0.3">
      <c r="A55" s="7" t="s">
        <v>295</v>
      </c>
      <c r="B55" s="7" t="s">
        <v>296</v>
      </c>
      <c r="C55" s="7" t="s">
        <v>234</v>
      </c>
      <c r="D55" s="53">
        <f>_xlfn.XLOOKUP(C55,'County PPHU'!$B$3:$B$17,'County PPHU'!$F$3:$F$17)</f>
        <v>2.3355488531426869</v>
      </c>
      <c r="E55" s="60" t="s">
        <v>152</v>
      </c>
      <c r="F55" s="56">
        <f>_xlfn.XLOOKUP(E55,CDP!B:B,CDP!C:C)</f>
        <v>49399.716176627597</v>
      </c>
      <c r="G55" s="56">
        <f>_xlfn.XLOOKUP(E55,CDP!B:B,CDP!D:D)</f>
        <v>49895.692747223773</v>
      </c>
      <c r="H55" s="56">
        <f>_xlfn.XLOOKUP(E55,CDP!B:B,CDP!E:E)</f>
        <v>50166.578823250471</v>
      </c>
      <c r="I55" s="56">
        <f>_xlfn.XLOOKUP(E55,CDP!B:B,CDP!F:F)</f>
        <v>50726.092809163012</v>
      </c>
      <c r="J55" s="57">
        <f t="shared" si="3"/>
        <v>1.0040069234868132E-2</v>
      </c>
      <c r="K55" s="57">
        <f t="shared" si="4"/>
        <v>5.4290473007165586E-3</v>
      </c>
      <c r="L55" s="57">
        <f t="shared" si="2"/>
        <v>1.1153122238689032E-2</v>
      </c>
    </row>
    <row r="56" spans="1:12" x14ac:dyDescent="0.3">
      <c r="A56" s="7" t="s">
        <v>297</v>
      </c>
      <c r="B56" s="7" t="s">
        <v>298</v>
      </c>
      <c r="C56" s="7" t="s">
        <v>234</v>
      </c>
      <c r="D56" s="53">
        <f>_xlfn.XLOOKUP(C56,'County PPHU'!$B$3:$B$17,'County PPHU'!$F$3:$F$17)</f>
        <v>2.3355488531426869</v>
      </c>
      <c r="E56" s="60" t="s">
        <v>152</v>
      </c>
      <c r="F56" s="56">
        <f>_xlfn.XLOOKUP(E56,CDP!B:B,CDP!C:C)</f>
        <v>49399.716176627597</v>
      </c>
      <c r="G56" s="56">
        <f>_xlfn.XLOOKUP(E56,CDP!B:B,CDP!D:D)</f>
        <v>49895.692747223773</v>
      </c>
      <c r="H56" s="56">
        <f>_xlfn.XLOOKUP(E56,CDP!B:B,CDP!E:E)</f>
        <v>50166.578823250471</v>
      </c>
      <c r="I56" s="56">
        <f>_xlfn.XLOOKUP(E56,CDP!B:B,CDP!F:F)</f>
        <v>50726.092809163012</v>
      </c>
      <c r="J56" s="57">
        <f t="shared" si="3"/>
        <v>1.0040069234868132E-2</v>
      </c>
      <c r="K56" s="57">
        <f t="shared" si="4"/>
        <v>5.4290473007165586E-3</v>
      </c>
      <c r="L56" s="57">
        <f t="shared" si="2"/>
        <v>1.1153122238689032E-2</v>
      </c>
    </row>
    <row r="57" spans="1:12" x14ac:dyDescent="0.3">
      <c r="A57" s="7" t="s">
        <v>299</v>
      </c>
      <c r="B57" s="7" t="s">
        <v>300</v>
      </c>
      <c r="C57" s="7" t="s">
        <v>234</v>
      </c>
      <c r="D57" s="53">
        <f>_xlfn.XLOOKUP(C57,'County PPHU'!$B$3:$B$17,'County PPHU'!$F$3:$F$17)</f>
        <v>2.3355488531426869</v>
      </c>
      <c r="E57" s="61" t="s">
        <v>129</v>
      </c>
      <c r="F57" s="56">
        <f>_xlfn.XLOOKUP(E57,CDP!B:B,CDP!C:C)</f>
        <v>46745.916929965577</v>
      </c>
      <c r="G57" s="56">
        <f>_xlfn.XLOOKUP(E57,CDP!B:B,CDP!D:D)</f>
        <v>47344.136170400037</v>
      </c>
      <c r="H57" s="56">
        <f>_xlfn.XLOOKUP(E57,CDP!B:B,CDP!E:E)</f>
        <v>47728.676451106294</v>
      </c>
      <c r="I57" s="56">
        <f>_xlfn.XLOOKUP(E57,CDP!B:B,CDP!F:F)</f>
        <v>48512.747601896255</v>
      </c>
      <c r="J57" s="57">
        <f t="shared" si="3"/>
        <v>1.2797251176625942E-2</v>
      </c>
      <c r="K57" s="57">
        <f t="shared" si="4"/>
        <v>8.1222367078834651E-3</v>
      </c>
      <c r="L57" s="57">
        <f t="shared" si="2"/>
        <v>1.6427674284937931E-2</v>
      </c>
    </row>
    <row r="58" spans="1:12" x14ac:dyDescent="0.3">
      <c r="A58" s="7" t="s">
        <v>301</v>
      </c>
      <c r="B58" s="7" t="s">
        <v>302</v>
      </c>
      <c r="C58" s="7" t="s">
        <v>234</v>
      </c>
      <c r="D58" s="53">
        <f>_xlfn.XLOOKUP(C58,'County PPHU'!$B$3:$B$17,'County PPHU'!$F$3:$F$17)</f>
        <v>2.3355488531426869</v>
      </c>
      <c r="E58" s="61" t="s">
        <v>130</v>
      </c>
      <c r="F58" s="56">
        <f>_xlfn.XLOOKUP(E58,CDP!B:B,CDP!C:C)</f>
        <v>15106.805955836857</v>
      </c>
      <c r="G58" s="56">
        <f>_xlfn.XLOOKUP(E58,CDP!B:B,CDP!D:D)</f>
        <v>15258.479333551177</v>
      </c>
      <c r="H58" s="56">
        <f>_xlfn.XLOOKUP(E58,CDP!B:B,CDP!E:E)</f>
        <v>15341.318339590032</v>
      </c>
      <c r="I58" s="56">
        <f>_xlfn.XLOOKUP(E58,CDP!B:B,CDP!F:F)</f>
        <v>15512.421938334122</v>
      </c>
      <c r="J58" s="57">
        <f t="shared" si="3"/>
        <v>1.0040069234868108E-2</v>
      </c>
      <c r="K58" s="57">
        <f t="shared" si="4"/>
        <v>5.4290473007165699E-3</v>
      </c>
      <c r="L58" s="57">
        <f t="shared" si="2"/>
        <v>1.1153122238689068E-2</v>
      </c>
    </row>
    <row r="59" spans="1:12" x14ac:dyDescent="0.3">
      <c r="A59" s="7" t="s">
        <v>303</v>
      </c>
      <c r="B59" s="7" t="s">
        <v>304</v>
      </c>
      <c r="C59" s="7" t="s">
        <v>234</v>
      </c>
      <c r="D59" s="53">
        <f>_xlfn.XLOOKUP(C59,'County PPHU'!$B$3:$B$17,'County PPHU'!$F$3:$F$17)</f>
        <v>2.3355488531426869</v>
      </c>
      <c r="E59" s="60" t="s">
        <v>152</v>
      </c>
      <c r="F59" s="56">
        <f>_xlfn.XLOOKUP(E59,CDP!B:B,CDP!C:C)</f>
        <v>49399.716176627597</v>
      </c>
      <c r="G59" s="56">
        <f>_xlfn.XLOOKUP(E59,CDP!B:B,CDP!D:D)</f>
        <v>49895.692747223773</v>
      </c>
      <c r="H59" s="56">
        <f>_xlfn.XLOOKUP(E59,CDP!B:B,CDP!E:E)</f>
        <v>50166.578823250471</v>
      </c>
      <c r="I59" s="56">
        <f>_xlfn.XLOOKUP(E59,CDP!B:B,CDP!F:F)</f>
        <v>50726.092809163012</v>
      </c>
      <c r="J59" s="57">
        <f t="shared" si="3"/>
        <v>1.0040069234868132E-2</v>
      </c>
      <c r="K59" s="57">
        <f t="shared" si="4"/>
        <v>5.4290473007165586E-3</v>
      </c>
      <c r="L59" s="57">
        <f t="shared" si="2"/>
        <v>1.1153122238689032E-2</v>
      </c>
    </row>
    <row r="60" spans="1:12" x14ac:dyDescent="0.3">
      <c r="A60" s="7" t="s">
        <v>305</v>
      </c>
      <c r="B60" s="7" t="s">
        <v>306</v>
      </c>
      <c r="C60" s="7" t="s">
        <v>234</v>
      </c>
      <c r="D60" s="53">
        <f>_xlfn.XLOOKUP(C60,'County PPHU'!$B$3:$B$17,'County PPHU'!$F$3:$F$17)</f>
        <v>2.3355488531426869</v>
      </c>
      <c r="E60" s="61" t="s">
        <v>93</v>
      </c>
      <c r="F60" s="56">
        <f>_xlfn.XLOOKUP(E60,CDP!B:B,CDP!C:C)</f>
        <v>1833.3807338973065</v>
      </c>
      <c r="G60" s="56">
        <f>_xlfn.XLOOKUP(E60,CDP!B:B,CDP!D:D)</f>
        <v>1851.7880033995089</v>
      </c>
      <c r="H60" s="56">
        <f>_xlfn.XLOOKUP(E60,CDP!B:B,CDP!E:E)</f>
        <v>1861.8414480608642</v>
      </c>
      <c r="I60" s="56">
        <f>_xlfn.XLOOKUP(E60,CDP!B:B,CDP!F:F)</f>
        <v>1882.606793320145</v>
      </c>
      <c r="J60" s="57">
        <f t="shared" si="3"/>
        <v>1.0040069234868143E-2</v>
      </c>
      <c r="K60" s="57">
        <f t="shared" si="4"/>
        <v>5.4290473007165231E-3</v>
      </c>
      <c r="L60" s="57">
        <f t="shared" si="2"/>
        <v>1.1153122238689143E-2</v>
      </c>
    </row>
    <row r="61" spans="1:12" x14ac:dyDescent="0.3">
      <c r="A61" s="7" t="s">
        <v>307</v>
      </c>
      <c r="B61" s="7" t="s">
        <v>308</v>
      </c>
      <c r="C61" s="7" t="s">
        <v>234</v>
      </c>
      <c r="D61" s="53">
        <f>_xlfn.XLOOKUP(C61,'County PPHU'!$B$3:$B$17,'County PPHU'!$F$3:$F$17)</f>
        <v>2.3355488531426869</v>
      </c>
      <c r="E61" s="61" t="s">
        <v>171</v>
      </c>
      <c r="F61" s="56">
        <f>_xlfn.XLOOKUP(E61,CDP!B:B,CDP!C:C)</f>
        <v>3388.2467475109561</v>
      </c>
      <c r="G61" s="56">
        <f>_xlfn.XLOOKUP(E61,CDP!B:B,CDP!D:D)</f>
        <v>3422.264979440783</v>
      </c>
      <c r="H61" s="56">
        <f>_xlfn.XLOOKUP(E61,CDP!B:B,CDP!E:E)</f>
        <v>3440.8446178897525</v>
      </c>
      <c r="I61" s="56">
        <f>_xlfn.XLOOKUP(E61,CDP!B:B,CDP!F:F)</f>
        <v>3479.2207785174123</v>
      </c>
      <c r="J61" s="57">
        <f t="shared" si="3"/>
        <v>1.0040069234868181E-2</v>
      </c>
      <c r="K61" s="57">
        <f t="shared" si="4"/>
        <v>5.4290473007164702E-3</v>
      </c>
      <c r="L61" s="57">
        <f t="shared" si="2"/>
        <v>1.115312223868908E-2</v>
      </c>
    </row>
    <row r="62" spans="1:12" x14ac:dyDescent="0.3">
      <c r="A62" s="7" t="s">
        <v>309</v>
      </c>
      <c r="B62" s="7" t="s">
        <v>310</v>
      </c>
      <c r="C62" s="7" t="s">
        <v>234</v>
      </c>
      <c r="D62" s="53">
        <f>_xlfn.XLOOKUP(C62,'County PPHU'!$B$3:$B$17,'County PPHU'!$F$3:$F$17)</f>
        <v>2.3355488531426869</v>
      </c>
      <c r="E62" s="61" t="s">
        <v>171</v>
      </c>
      <c r="F62" s="56">
        <f>_xlfn.XLOOKUP(E62,CDP!B:B,CDP!C:C)</f>
        <v>3388.2467475109561</v>
      </c>
      <c r="G62" s="56">
        <f>_xlfn.XLOOKUP(E62,CDP!B:B,CDP!D:D)</f>
        <v>3422.264979440783</v>
      </c>
      <c r="H62" s="56">
        <f>_xlfn.XLOOKUP(E62,CDP!B:B,CDP!E:E)</f>
        <v>3440.8446178897525</v>
      </c>
      <c r="I62" s="56">
        <f>_xlfn.XLOOKUP(E62,CDP!B:B,CDP!F:F)</f>
        <v>3479.2207785174123</v>
      </c>
      <c r="J62" s="57">
        <f t="shared" si="3"/>
        <v>1.0040069234868181E-2</v>
      </c>
      <c r="K62" s="57">
        <f t="shared" si="4"/>
        <v>5.4290473007164702E-3</v>
      </c>
      <c r="L62" s="57">
        <f t="shared" si="2"/>
        <v>1.115312223868908E-2</v>
      </c>
    </row>
    <row r="63" spans="1:12" x14ac:dyDescent="0.3">
      <c r="A63" s="7" t="s">
        <v>311</v>
      </c>
      <c r="B63" s="7" t="s">
        <v>312</v>
      </c>
      <c r="C63" s="7" t="s">
        <v>234</v>
      </c>
      <c r="D63" s="53">
        <f>_xlfn.XLOOKUP(C63,'County PPHU'!$B$3:$B$17,'County PPHU'!$F$3:$F$17)</f>
        <v>2.3355488531426869</v>
      </c>
      <c r="E63" s="58" t="s">
        <v>49</v>
      </c>
      <c r="F63" s="56">
        <f>_xlfn.XLOOKUP(E63,CDP!B:B,CDP!C:C)</f>
        <v>15906.945122636864</v>
      </c>
      <c r="G63" s="56">
        <f>_xlfn.XLOOKUP(E63,CDP!B:B,CDP!D:D)</f>
        <v>15936.665269410918</v>
      </c>
      <c r="H63" s="56">
        <f>_xlfn.XLOOKUP(E63,CDP!B:B,CDP!E:E)</f>
        <v>15894.59154409931</v>
      </c>
      <c r="I63" s="56">
        <f>_xlfn.XLOOKUP(E63,CDP!B:B,CDP!F:F)</f>
        <v>15817.970527393971</v>
      </c>
      <c r="J63" s="57">
        <f t="shared" si="3"/>
        <v>1.8683755142752123E-3</v>
      </c>
      <c r="K63" s="57">
        <f t="shared" si="4"/>
        <v>-2.6400582932719677E-3</v>
      </c>
      <c r="L63" s="57">
        <f t="shared" si="2"/>
        <v>-4.8205716071882494E-3</v>
      </c>
    </row>
    <row r="64" spans="1:12" x14ac:dyDescent="0.3">
      <c r="A64" s="7" t="s">
        <v>313</v>
      </c>
      <c r="B64" s="7" t="s">
        <v>314</v>
      </c>
      <c r="C64" s="7" t="s">
        <v>234</v>
      </c>
      <c r="D64" s="53">
        <f>_xlfn.XLOOKUP(C64,'County PPHU'!$B$3:$B$17,'County PPHU'!$F$3:$F$17)</f>
        <v>2.3355488531426869</v>
      </c>
      <c r="E64" s="61" t="s">
        <v>171</v>
      </c>
      <c r="F64" s="56">
        <f>_xlfn.XLOOKUP(E64,CDP!B:B,CDP!C:C)</f>
        <v>3388.2467475109561</v>
      </c>
      <c r="G64" s="56">
        <f>_xlfn.XLOOKUP(E64,CDP!B:B,CDP!D:D)</f>
        <v>3422.264979440783</v>
      </c>
      <c r="H64" s="56">
        <f>_xlfn.XLOOKUP(E64,CDP!B:B,CDP!E:E)</f>
        <v>3440.8446178897525</v>
      </c>
      <c r="I64" s="56">
        <f>_xlfn.XLOOKUP(E64,CDP!B:B,CDP!F:F)</f>
        <v>3479.2207785174123</v>
      </c>
      <c r="J64" s="57">
        <f t="shared" si="3"/>
        <v>1.0040069234868181E-2</v>
      </c>
      <c r="K64" s="57">
        <f t="shared" si="4"/>
        <v>5.4290473007164702E-3</v>
      </c>
      <c r="L64" s="57">
        <f t="shared" si="2"/>
        <v>1.115312223868908E-2</v>
      </c>
    </row>
    <row r="65" spans="1:12" x14ac:dyDescent="0.3">
      <c r="A65" s="7" t="s">
        <v>315</v>
      </c>
      <c r="B65" s="7" t="s">
        <v>316</v>
      </c>
      <c r="C65" s="7" t="s">
        <v>234</v>
      </c>
      <c r="D65" s="53">
        <f>_xlfn.XLOOKUP(C65,'County PPHU'!$B$3:$B$17,'County PPHU'!$F$3:$F$17)</f>
        <v>2.3355488531426869</v>
      </c>
      <c r="E65" s="61" t="s">
        <v>135</v>
      </c>
      <c r="F65" s="56">
        <f>_xlfn.XLOOKUP(E65,CDP!B:B,CDP!C:C)</f>
        <v>1716.1113779883985</v>
      </c>
      <c r="G65" s="56">
        <f>_xlfn.XLOOKUP(E65,CDP!B:B,CDP!D:D)</f>
        <v>1733.341255038147</v>
      </c>
      <c r="H65" s="56">
        <f>_xlfn.XLOOKUP(E65,CDP!B:B,CDP!E:E)</f>
        <v>1742.7516467000323</v>
      </c>
      <c r="I65" s="56">
        <f>_xlfn.XLOOKUP(E65,CDP!B:B,CDP!F:F)</f>
        <v>1762.1887688473546</v>
      </c>
      <c r="J65" s="57">
        <f t="shared" si="3"/>
        <v>1.004006923486811E-2</v>
      </c>
      <c r="K65" s="57">
        <f t="shared" si="4"/>
        <v>5.429047300716465E-3</v>
      </c>
      <c r="L65" s="57">
        <f t="shared" si="2"/>
        <v>1.1153122238689151E-2</v>
      </c>
    </row>
    <row r="66" spans="1:12" x14ac:dyDescent="0.3">
      <c r="A66" s="7" t="s">
        <v>317</v>
      </c>
      <c r="B66" s="7" t="s">
        <v>318</v>
      </c>
      <c r="C66" s="7" t="s">
        <v>234</v>
      </c>
      <c r="D66" s="53">
        <f>_xlfn.XLOOKUP(C66,'County PPHU'!$B$3:$B$17,'County PPHU'!$F$3:$F$17)</f>
        <v>2.3355488531426869</v>
      </c>
      <c r="E66" s="61" t="s">
        <v>129</v>
      </c>
      <c r="F66" s="56">
        <f>_xlfn.XLOOKUP(E66,CDP!B:B,CDP!C:C)</f>
        <v>46745.916929965577</v>
      </c>
      <c r="G66" s="56">
        <f>_xlfn.XLOOKUP(E66,CDP!B:B,CDP!D:D)</f>
        <v>47344.136170400037</v>
      </c>
      <c r="H66" s="56">
        <f>_xlfn.XLOOKUP(E66,CDP!B:B,CDP!E:E)</f>
        <v>47728.676451106294</v>
      </c>
      <c r="I66" s="56">
        <f>_xlfn.XLOOKUP(E66,CDP!B:B,CDP!F:F)</f>
        <v>48512.747601896255</v>
      </c>
      <c r="J66" s="57">
        <f t="shared" ref="J66:J97" si="5">((G66-F66)/F66)</f>
        <v>1.2797251176625942E-2</v>
      </c>
      <c r="K66" s="57">
        <f t="shared" ref="K66:K97" si="6">((H66-G66)/G66)</f>
        <v>8.1222367078834651E-3</v>
      </c>
      <c r="L66" s="57">
        <f t="shared" si="2"/>
        <v>1.6427674284937931E-2</v>
      </c>
    </row>
    <row r="67" spans="1:12" x14ac:dyDescent="0.3">
      <c r="A67" s="7" t="s">
        <v>319</v>
      </c>
      <c r="B67" s="7" t="s">
        <v>320</v>
      </c>
      <c r="C67" s="7" t="s">
        <v>234</v>
      </c>
      <c r="D67" s="53">
        <f>_xlfn.XLOOKUP(C67,'County PPHU'!$B$3:$B$17,'County PPHU'!$F$3:$F$17)</f>
        <v>2.3355488531426869</v>
      </c>
      <c r="E67" s="58" t="s">
        <v>130</v>
      </c>
      <c r="F67" s="56">
        <f>_xlfn.XLOOKUP(E67,CDP!B:B,CDP!C:C)</f>
        <v>15106.805955836857</v>
      </c>
      <c r="G67" s="56">
        <f>_xlfn.XLOOKUP(E67,CDP!B:B,CDP!D:D)</f>
        <v>15258.479333551177</v>
      </c>
      <c r="H67" s="56">
        <f>_xlfn.XLOOKUP(E67,CDP!B:B,CDP!E:E)</f>
        <v>15341.318339590032</v>
      </c>
      <c r="I67" s="56">
        <f>_xlfn.XLOOKUP(E67,CDP!B:B,CDP!F:F)</f>
        <v>15512.421938334122</v>
      </c>
      <c r="J67" s="57">
        <f t="shared" si="5"/>
        <v>1.0040069234868108E-2</v>
      </c>
      <c r="K67" s="57">
        <f t="shared" si="6"/>
        <v>5.4290473007165699E-3</v>
      </c>
      <c r="L67" s="57">
        <f t="shared" ref="L67:L130" si="7">(I67-H67)/H67</f>
        <v>1.1153122238689068E-2</v>
      </c>
    </row>
    <row r="68" spans="1:12" x14ac:dyDescent="0.3">
      <c r="A68" s="7" t="s">
        <v>321</v>
      </c>
      <c r="B68" s="7" t="s">
        <v>322</v>
      </c>
      <c r="C68" s="7" t="s">
        <v>234</v>
      </c>
      <c r="D68" s="53">
        <f>_xlfn.XLOOKUP(C68,'County PPHU'!$B$3:$B$17,'County PPHU'!$F$3:$F$17)</f>
        <v>2.3355488531426869</v>
      </c>
      <c r="E68" s="60" t="s">
        <v>152</v>
      </c>
      <c r="F68" s="56">
        <f>_xlfn.XLOOKUP(E68,CDP!B:B,CDP!C:C)</f>
        <v>49399.716176627597</v>
      </c>
      <c r="G68" s="56">
        <f>_xlfn.XLOOKUP(E68,CDP!B:B,CDP!D:D)</f>
        <v>49895.692747223773</v>
      </c>
      <c r="H68" s="56">
        <f>_xlfn.XLOOKUP(E68,CDP!B:B,CDP!E:E)</f>
        <v>50166.578823250471</v>
      </c>
      <c r="I68" s="56">
        <f>_xlfn.XLOOKUP(E68,CDP!B:B,CDP!F:F)</f>
        <v>50726.092809163012</v>
      </c>
      <c r="J68" s="57">
        <f t="shared" si="5"/>
        <v>1.0040069234868132E-2</v>
      </c>
      <c r="K68" s="57">
        <f t="shared" si="6"/>
        <v>5.4290473007165586E-3</v>
      </c>
      <c r="L68" s="57">
        <f t="shared" si="7"/>
        <v>1.1153122238689032E-2</v>
      </c>
    </row>
    <row r="69" spans="1:12" x14ac:dyDescent="0.3">
      <c r="A69" s="7" t="s">
        <v>323</v>
      </c>
      <c r="B69" s="7" t="s">
        <v>324</v>
      </c>
      <c r="C69" s="7" t="s">
        <v>234</v>
      </c>
      <c r="D69" s="53">
        <f>_xlfn.XLOOKUP(C69,'County PPHU'!$B$3:$B$17,'County PPHU'!$F$3:$F$17)</f>
        <v>2.3355488531426869</v>
      </c>
      <c r="E69" s="61" t="s">
        <v>129</v>
      </c>
      <c r="F69" s="56">
        <f>_xlfn.XLOOKUP(E69,CDP!B:B,CDP!C:C)</f>
        <v>46745.916929965577</v>
      </c>
      <c r="G69" s="56">
        <f>_xlfn.XLOOKUP(E69,CDP!B:B,CDP!D:D)</f>
        <v>47344.136170400037</v>
      </c>
      <c r="H69" s="56">
        <f>_xlfn.XLOOKUP(E69,CDP!B:B,CDP!E:E)</f>
        <v>47728.676451106294</v>
      </c>
      <c r="I69" s="56">
        <f>_xlfn.XLOOKUP(E69,CDP!B:B,CDP!F:F)</f>
        <v>48512.747601896255</v>
      </c>
      <c r="J69" s="57">
        <f t="shared" si="5"/>
        <v>1.2797251176625942E-2</v>
      </c>
      <c r="K69" s="57">
        <f t="shared" si="6"/>
        <v>8.1222367078834651E-3</v>
      </c>
      <c r="L69" s="57">
        <f t="shared" si="7"/>
        <v>1.6427674284937931E-2</v>
      </c>
    </row>
    <row r="70" spans="1:12" x14ac:dyDescent="0.3">
      <c r="A70" s="7" t="s">
        <v>325</v>
      </c>
      <c r="B70" s="7" t="s">
        <v>326</v>
      </c>
      <c r="C70" s="7" t="s">
        <v>234</v>
      </c>
      <c r="D70" s="53">
        <f>_xlfn.XLOOKUP(C70,'County PPHU'!$B$3:$B$17,'County PPHU'!$F$3:$F$17)</f>
        <v>2.3355488531426869</v>
      </c>
      <c r="E70" s="61" t="s">
        <v>171</v>
      </c>
      <c r="F70" s="56">
        <f>_xlfn.XLOOKUP(E70,CDP!B:B,CDP!C:C)</f>
        <v>3388.2467475109561</v>
      </c>
      <c r="G70" s="56">
        <f>_xlfn.XLOOKUP(E70,CDP!B:B,CDP!D:D)</f>
        <v>3422.264979440783</v>
      </c>
      <c r="H70" s="56">
        <f>_xlfn.XLOOKUP(E70,CDP!B:B,CDP!E:E)</f>
        <v>3440.8446178897525</v>
      </c>
      <c r="I70" s="56">
        <f>_xlfn.XLOOKUP(E70,CDP!B:B,CDP!F:F)</f>
        <v>3479.2207785174123</v>
      </c>
      <c r="J70" s="57">
        <f t="shared" si="5"/>
        <v>1.0040069234868181E-2</v>
      </c>
      <c r="K70" s="57">
        <f t="shared" si="6"/>
        <v>5.4290473007164702E-3</v>
      </c>
      <c r="L70" s="57">
        <f t="shared" si="7"/>
        <v>1.115312223868908E-2</v>
      </c>
    </row>
    <row r="71" spans="1:12" x14ac:dyDescent="0.3">
      <c r="A71" s="7" t="s">
        <v>327</v>
      </c>
      <c r="B71" s="7" t="s">
        <v>328</v>
      </c>
      <c r="C71" s="7" t="s">
        <v>234</v>
      </c>
      <c r="D71" s="53">
        <f>_xlfn.XLOOKUP(C71,'County PPHU'!$B$3:$B$17,'County PPHU'!$F$3:$F$17)</f>
        <v>2.3355488531426869</v>
      </c>
      <c r="E71" s="61" t="s">
        <v>171</v>
      </c>
      <c r="F71" s="56">
        <f>_xlfn.XLOOKUP(E71,CDP!B:B,CDP!C:C)</f>
        <v>3388.2467475109561</v>
      </c>
      <c r="G71" s="56">
        <f>_xlfn.XLOOKUP(E71,CDP!B:B,CDP!D:D)</f>
        <v>3422.264979440783</v>
      </c>
      <c r="H71" s="56">
        <f>_xlfn.XLOOKUP(E71,CDP!B:B,CDP!E:E)</f>
        <v>3440.8446178897525</v>
      </c>
      <c r="I71" s="56">
        <f>_xlfn.XLOOKUP(E71,CDP!B:B,CDP!F:F)</f>
        <v>3479.2207785174123</v>
      </c>
      <c r="J71" s="57">
        <f t="shared" si="5"/>
        <v>1.0040069234868181E-2</v>
      </c>
      <c r="K71" s="57">
        <f t="shared" si="6"/>
        <v>5.4290473007164702E-3</v>
      </c>
      <c r="L71" s="57">
        <f t="shared" si="7"/>
        <v>1.115312223868908E-2</v>
      </c>
    </row>
    <row r="72" spans="1:12" x14ac:dyDescent="0.3">
      <c r="A72" s="7" t="s">
        <v>329</v>
      </c>
      <c r="B72" s="7" t="s">
        <v>330</v>
      </c>
      <c r="C72" s="7" t="s">
        <v>234</v>
      </c>
      <c r="D72" s="53">
        <f>_xlfn.XLOOKUP(C72,'County PPHU'!$B$3:$B$17,'County PPHU'!$F$3:$F$17)</f>
        <v>2.3355488531426869</v>
      </c>
      <c r="E72" s="60" t="s">
        <v>152</v>
      </c>
      <c r="F72" s="56">
        <f>_xlfn.XLOOKUP(E72,CDP!B:B,CDP!C:C)</f>
        <v>49399.716176627597</v>
      </c>
      <c r="G72" s="56">
        <f>_xlfn.XLOOKUP(E72,CDP!B:B,CDP!D:D)</f>
        <v>49895.692747223773</v>
      </c>
      <c r="H72" s="56">
        <f>_xlfn.XLOOKUP(E72,CDP!B:B,CDP!E:E)</f>
        <v>50166.578823250471</v>
      </c>
      <c r="I72" s="56">
        <f>_xlfn.XLOOKUP(E72,CDP!B:B,CDP!F:F)</f>
        <v>50726.092809163012</v>
      </c>
      <c r="J72" s="57">
        <f t="shared" si="5"/>
        <v>1.0040069234868132E-2</v>
      </c>
      <c r="K72" s="57">
        <f t="shared" si="6"/>
        <v>5.4290473007165586E-3</v>
      </c>
      <c r="L72" s="57">
        <f t="shared" si="7"/>
        <v>1.1153122238689032E-2</v>
      </c>
    </row>
    <row r="73" spans="1:12" x14ac:dyDescent="0.3">
      <c r="A73" s="7" t="s">
        <v>331</v>
      </c>
      <c r="B73" s="7" t="s">
        <v>332</v>
      </c>
      <c r="C73" s="7" t="s">
        <v>234</v>
      </c>
      <c r="D73" s="53">
        <f>_xlfn.XLOOKUP(C73,'County PPHU'!$B$3:$B$17,'County PPHU'!$F$3:$F$17)</f>
        <v>2.3355488531426869</v>
      </c>
      <c r="E73" s="58" t="s">
        <v>101</v>
      </c>
      <c r="F73" s="56">
        <f>_xlfn.XLOOKUP(E73,CDP!B:B,CDP!C:C)</f>
        <v>862.76740418696772</v>
      </c>
      <c r="G73" s="56">
        <f>_xlfn.XLOOKUP(E73,CDP!B:B,CDP!D:D)</f>
        <v>871.42964865859244</v>
      </c>
      <c r="H73" s="56">
        <f>_xlfn.XLOOKUP(E73,CDP!B:B,CDP!E:E)</f>
        <v>876.16068144040662</v>
      </c>
      <c r="I73" s="56">
        <f>_xlfn.XLOOKUP(E73,CDP!B:B,CDP!F:F)</f>
        <v>885.93260862124464</v>
      </c>
      <c r="J73" s="57">
        <f t="shared" si="5"/>
        <v>1.0040069234868252E-2</v>
      </c>
      <c r="K73" s="57">
        <f t="shared" si="6"/>
        <v>5.4290473007164077E-3</v>
      </c>
      <c r="L73" s="57">
        <f t="shared" si="7"/>
        <v>1.1153122238689129E-2</v>
      </c>
    </row>
    <row r="74" spans="1:12" x14ac:dyDescent="0.3">
      <c r="A74" s="7" t="s">
        <v>333</v>
      </c>
      <c r="B74" s="7" t="s">
        <v>334</v>
      </c>
      <c r="C74" s="7" t="s">
        <v>234</v>
      </c>
      <c r="D74" s="53">
        <f>_xlfn.XLOOKUP(C74,'County PPHU'!$B$3:$B$17,'County PPHU'!$F$3:$F$17)</f>
        <v>2.3355488531426869</v>
      </c>
      <c r="E74" s="58" t="s">
        <v>171</v>
      </c>
      <c r="F74" s="56">
        <f>_xlfn.XLOOKUP(E74,CDP!B:B,CDP!C:C)</f>
        <v>3388.2467475109561</v>
      </c>
      <c r="G74" s="56">
        <f>_xlfn.XLOOKUP(E74,CDP!B:B,CDP!D:D)</f>
        <v>3422.264979440783</v>
      </c>
      <c r="H74" s="56">
        <f>_xlfn.XLOOKUP(E74,CDP!B:B,CDP!E:E)</f>
        <v>3440.8446178897525</v>
      </c>
      <c r="I74" s="56">
        <f>_xlfn.XLOOKUP(E74,CDP!B:B,CDP!F:F)</f>
        <v>3479.2207785174123</v>
      </c>
      <c r="J74" s="57">
        <f t="shared" si="5"/>
        <v>1.0040069234868181E-2</v>
      </c>
      <c r="K74" s="57">
        <f t="shared" si="6"/>
        <v>5.4290473007164702E-3</v>
      </c>
      <c r="L74" s="57">
        <f t="shared" si="7"/>
        <v>1.115312223868908E-2</v>
      </c>
    </row>
    <row r="75" spans="1:12" x14ac:dyDescent="0.3">
      <c r="A75" s="7" t="s">
        <v>335</v>
      </c>
      <c r="B75" s="7" t="s">
        <v>336</v>
      </c>
      <c r="C75" s="7" t="s">
        <v>234</v>
      </c>
      <c r="D75" s="53">
        <f>_xlfn.XLOOKUP(C75,'County PPHU'!$B$3:$B$17,'County PPHU'!$F$3:$F$17)</f>
        <v>2.3355488531426869</v>
      </c>
      <c r="E75" s="61" t="s">
        <v>135</v>
      </c>
      <c r="F75" s="56">
        <f>_xlfn.XLOOKUP(E75,CDP!B:B,CDP!C:C)</f>
        <v>1716.1113779883985</v>
      </c>
      <c r="G75" s="56">
        <f>_xlfn.XLOOKUP(E75,CDP!B:B,CDP!D:D)</f>
        <v>1733.341255038147</v>
      </c>
      <c r="H75" s="56">
        <f>_xlfn.XLOOKUP(E75,CDP!B:B,CDP!E:E)</f>
        <v>1742.7516467000323</v>
      </c>
      <c r="I75" s="56">
        <f>_xlfn.XLOOKUP(E75,CDP!B:B,CDP!F:F)</f>
        <v>1762.1887688473546</v>
      </c>
      <c r="J75" s="57">
        <f t="shared" si="5"/>
        <v>1.004006923486811E-2</v>
      </c>
      <c r="K75" s="57">
        <f t="shared" si="6"/>
        <v>5.429047300716465E-3</v>
      </c>
      <c r="L75" s="57">
        <f t="shared" si="7"/>
        <v>1.1153122238689151E-2</v>
      </c>
    </row>
    <row r="76" spans="1:12" x14ac:dyDescent="0.3">
      <c r="A76" s="7" t="s">
        <v>337</v>
      </c>
      <c r="B76" s="7" t="s">
        <v>338</v>
      </c>
      <c r="C76" s="7" t="s">
        <v>234</v>
      </c>
      <c r="D76" s="53">
        <f>_xlfn.XLOOKUP(C76,'County PPHU'!$B$3:$B$17,'County PPHU'!$F$3:$F$17)</f>
        <v>2.3355488531426869</v>
      </c>
      <c r="E76" s="61" t="s">
        <v>72</v>
      </c>
      <c r="F76" s="56">
        <f>_xlfn.XLOOKUP(E76,CDP!B:B,CDP!C:C)</f>
        <v>1630.6955521139253</v>
      </c>
      <c r="G76" s="56">
        <f>_xlfn.XLOOKUP(E76,CDP!B:B,CDP!D:D)</f>
        <v>1614.4887470529534</v>
      </c>
      <c r="H76" s="56">
        <f>_xlfn.XLOOKUP(E76,CDP!B:B,CDP!E:E)</f>
        <v>1591.0236764571684</v>
      </c>
      <c r="I76" s="56">
        <f>_xlfn.XLOOKUP(E76,CDP!B:B,CDP!F:F)</f>
        <v>1545.1337167499096</v>
      </c>
      <c r="J76" s="57">
        <f t="shared" si="5"/>
        <v>-9.9385842071884299E-3</v>
      </c>
      <c r="K76" s="57">
        <f t="shared" si="6"/>
        <v>-1.4534056455096067E-2</v>
      </c>
      <c r="L76" s="57">
        <f t="shared" si="7"/>
        <v>-2.8843040104497314E-2</v>
      </c>
    </row>
    <row r="77" spans="1:12" x14ac:dyDescent="0.3">
      <c r="A77" s="7" t="s">
        <v>339</v>
      </c>
      <c r="B77" s="7" t="s">
        <v>340</v>
      </c>
      <c r="C77" s="7" t="s">
        <v>234</v>
      </c>
      <c r="D77" s="53">
        <f>_xlfn.XLOOKUP(C77,'County PPHU'!$B$3:$B$17,'County PPHU'!$F$3:$F$17)</f>
        <v>2.3355488531426869</v>
      </c>
      <c r="E77" s="61" t="s">
        <v>135</v>
      </c>
      <c r="F77" s="56">
        <f>_xlfn.XLOOKUP(E77,CDP!B:B,CDP!C:C)</f>
        <v>1716.1113779883985</v>
      </c>
      <c r="G77" s="56">
        <f>_xlfn.XLOOKUP(E77,CDP!B:B,CDP!D:D)</f>
        <v>1733.341255038147</v>
      </c>
      <c r="H77" s="56">
        <f>_xlfn.XLOOKUP(E77,CDP!B:B,CDP!E:E)</f>
        <v>1742.7516467000323</v>
      </c>
      <c r="I77" s="56">
        <f>_xlfn.XLOOKUP(E77,CDP!B:B,CDP!F:F)</f>
        <v>1762.1887688473546</v>
      </c>
      <c r="J77" s="57">
        <f t="shared" si="5"/>
        <v>1.004006923486811E-2</v>
      </c>
      <c r="K77" s="57">
        <f t="shared" si="6"/>
        <v>5.429047300716465E-3</v>
      </c>
      <c r="L77" s="57">
        <f t="shared" si="7"/>
        <v>1.1153122238689151E-2</v>
      </c>
    </row>
    <row r="78" spans="1:12" x14ac:dyDescent="0.3">
      <c r="A78" s="7" t="s">
        <v>341</v>
      </c>
      <c r="B78" s="7" t="s">
        <v>342</v>
      </c>
      <c r="C78" s="7" t="s">
        <v>234</v>
      </c>
      <c r="D78" s="53">
        <f>_xlfn.XLOOKUP(C78,'County PPHU'!$B$3:$B$17,'County PPHU'!$F$3:$F$17)</f>
        <v>2.3355488531426869</v>
      </c>
      <c r="E78" s="60" t="s">
        <v>152</v>
      </c>
      <c r="F78" s="56">
        <f>_xlfn.XLOOKUP(E78,CDP!B:B,CDP!C:C)</f>
        <v>49399.716176627597</v>
      </c>
      <c r="G78" s="56">
        <f>_xlfn.XLOOKUP(E78,CDP!B:B,CDP!D:D)</f>
        <v>49895.692747223773</v>
      </c>
      <c r="H78" s="56">
        <f>_xlfn.XLOOKUP(E78,CDP!B:B,CDP!E:E)</f>
        <v>50166.578823250471</v>
      </c>
      <c r="I78" s="56">
        <f>_xlfn.XLOOKUP(E78,CDP!B:B,CDP!F:F)</f>
        <v>50726.092809163012</v>
      </c>
      <c r="J78" s="57">
        <f t="shared" si="5"/>
        <v>1.0040069234868132E-2</v>
      </c>
      <c r="K78" s="57">
        <f t="shared" si="6"/>
        <v>5.4290473007165586E-3</v>
      </c>
      <c r="L78" s="57">
        <f t="shared" si="7"/>
        <v>1.1153122238689032E-2</v>
      </c>
    </row>
    <row r="79" spans="1:12" x14ac:dyDescent="0.3">
      <c r="A79" s="7" t="s">
        <v>343</v>
      </c>
      <c r="B79" s="7" t="s">
        <v>344</v>
      </c>
      <c r="C79" s="7" t="s">
        <v>234</v>
      </c>
      <c r="D79" s="53">
        <f>_xlfn.XLOOKUP(C79,'County PPHU'!$B$3:$B$17,'County PPHU'!$F$3:$F$17)</f>
        <v>2.3355488531426869</v>
      </c>
      <c r="E79" s="60" t="s">
        <v>152</v>
      </c>
      <c r="F79" s="56">
        <f>_xlfn.XLOOKUP(E79,CDP!B:B,CDP!C:C)</f>
        <v>49399.716176627597</v>
      </c>
      <c r="G79" s="56">
        <f>_xlfn.XLOOKUP(E79,CDP!B:B,CDP!D:D)</f>
        <v>49895.692747223773</v>
      </c>
      <c r="H79" s="56">
        <f>_xlfn.XLOOKUP(E79,CDP!B:B,CDP!E:E)</f>
        <v>50166.578823250471</v>
      </c>
      <c r="I79" s="56">
        <f>_xlfn.XLOOKUP(E79,CDP!B:B,CDP!F:F)</f>
        <v>50726.092809163012</v>
      </c>
      <c r="J79" s="57">
        <f t="shared" si="5"/>
        <v>1.0040069234868132E-2</v>
      </c>
      <c r="K79" s="57">
        <f t="shared" si="6"/>
        <v>5.4290473007165586E-3</v>
      </c>
      <c r="L79" s="57">
        <f t="shared" si="7"/>
        <v>1.1153122238689032E-2</v>
      </c>
    </row>
    <row r="80" spans="1:12" x14ac:dyDescent="0.3">
      <c r="A80" s="7" t="s">
        <v>345</v>
      </c>
      <c r="B80" s="7" t="s">
        <v>346</v>
      </c>
      <c r="C80" s="7" t="s">
        <v>347</v>
      </c>
      <c r="D80" s="53">
        <f>_xlfn.XLOOKUP(C80,'County PPHU'!$B$3:$B$17,'County PPHU'!$F$3:$F$17)</f>
        <v>2.4541810432311753</v>
      </c>
      <c r="E80" s="61" t="s">
        <v>100</v>
      </c>
      <c r="F80" s="56">
        <f>_xlfn.XLOOKUP(E80,CDP!B:B,CDP!C:C)</f>
        <v>1142.9050569828685</v>
      </c>
      <c r="G80" s="56">
        <f>_xlfn.XLOOKUP(E80,CDP!B:B,CDP!D:D)</f>
        <v>1152.4429116239951</v>
      </c>
      <c r="H80" s="56">
        <f>_xlfn.XLOOKUP(E80,CDP!B:B,CDP!E:E)</f>
        <v>1166.6547267645801</v>
      </c>
      <c r="I80" s="56">
        <f>_xlfn.XLOOKUP(E80,CDP!B:B,CDP!F:F)</f>
        <v>1171.9596558842643</v>
      </c>
      <c r="J80" s="57">
        <f t="shared" si="5"/>
        <v>8.3452729365861775E-3</v>
      </c>
      <c r="K80" s="57">
        <f t="shared" si="6"/>
        <v>1.233190381687374E-2</v>
      </c>
      <c r="L80" s="57">
        <f t="shared" si="7"/>
        <v>4.5471286388184835E-3</v>
      </c>
    </row>
    <row r="81" spans="1:12" x14ac:dyDescent="0.3">
      <c r="A81" s="7" t="s">
        <v>348</v>
      </c>
      <c r="B81" s="7" t="s">
        <v>349</v>
      </c>
      <c r="C81" s="7" t="s">
        <v>347</v>
      </c>
      <c r="D81" s="53">
        <f>_xlfn.XLOOKUP(C81,'County PPHU'!$B$3:$B$17,'County PPHU'!$F$3:$F$17)</f>
        <v>2.4541810432311753</v>
      </c>
      <c r="E81" s="61" t="s">
        <v>1961</v>
      </c>
      <c r="F81" s="56">
        <f>_xlfn.XLOOKUP(E81,CDP!B:B,CDP!C:C)</f>
        <v>2561.9494398608722</v>
      </c>
      <c r="G81" s="56">
        <f>_xlfn.XLOOKUP(E81,CDP!B:B,CDP!D:D)</f>
        <v>2517.5398731282398</v>
      </c>
      <c r="H81" s="56">
        <f>_xlfn.XLOOKUP(E81,CDP!B:B,CDP!E:E)</f>
        <v>2473.5074669129799</v>
      </c>
      <c r="I81" s="56">
        <f>_xlfn.XLOOKUP(E81,CDP!B:B,CDP!F:F)</f>
        <v>2354.7158452857484</v>
      </c>
      <c r="J81" s="57">
        <f t="shared" si="5"/>
        <v>-1.733428694636692E-2</v>
      </c>
      <c r="K81" s="57">
        <f t="shared" si="6"/>
        <v>-1.7490251767312118E-2</v>
      </c>
      <c r="L81" s="57">
        <f t="shared" si="7"/>
        <v>-4.8025576318751699E-2</v>
      </c>
    </row>
    <row r="82" spans="1:12" x14ac:dyDescent="0.3">
      <c r="A82" s="7" t="s">
        <v>350</v>
      </c>
      <c r="B82" s="7" t="s">
        <v>351</v>
      </c>
      <c r="C82" s="7" t="s">
        <v>347</v>
      </c>
      <c r="D82" s="53">
        <f>_xlfn.XLOOKUP(C82,'County PPHU'!$B$3:$B$17,'County PPHU'!$F$3:$F$17)</f>
        <v>2.4541810432311753</v>
      </c>
      <c r="E82" s="61" t="s">
        <v>53</v>
      </c>
      <c r="F82" s="56">
        <f>_xlfn.XLOOKUP(E82,CDP!B:B,CDP!C:C)</f>
        <v>81316.440095685321</v>
      </c>
      <c r="G82" s="56">
        <f>_xlfn.XLOOKUP(E82,CDP!B:B,CDP!D:D)</f>
        <v>83390.964219128582</v>
      </c>
      <c r="H82" s="56">
        <f>_xlfn.XLOOKUP(E82,CDP!B:B,CDP!E:E)</f>
        <v>85240.165977825571</v>
      </c>
      <c r="I82" s="56">
        <f>_xlfn.XLOOKUP(E82,CDP!B:B,CDP!F:F)</f>
        <v>87136.084980949221</v>
      </c>
      <c r="J82" s="57">
        <f t="shared" si="5"/>
        <v>2.5511743025176239E-2</v>
      </c>
      <c r="K82" s="57">
        <f t="shared" si="6"/>
        <v>2.2175085466547593E-2</v>
      </c>
      <c r="L82" s="57">
        <f t="shared" si="7"/>
        <v>2.2242084836118878E-2</v>
      </c>
    </row>
    <row r="83" spans="1:12" x14ac:dyDescent="0.3">
      <c r="A83" s="7" t="s">
        <v>352</v>
      </c>
      <c r="B83" s="7" t="s">
        <v>353</v>
      </c>
      <c r="C83" s="7" t="s">
        <v>347</v>
      </c>
      <c r="D83" s="53">
        <f>_xlfn.XLOOKUP(C83,'County PPHU'!$B$3:$B$17,'County PPHU'!$F$3:$F$17)</f>
        <v>2.4541810432311753</v>
      </c>
      <c r="E83" s="61" t="s">
        <v>29</v>
      </c>
      <c r="F83" s="56">
        <f>_xlfn.XLOOKUP(E83,CDP!B:B,CDP!C:C)</f>
        <v>765.41269327137354</v>
      </c>
      <c r="G83" s="56">
        <f>_xlfn.XLOOKUP(E83,CDP!B:B,CDP!D:D)</f>
        <v>771.80027110585058</v>
      </c>
      <c r="H83" s="56">
        <f>_xlfn.XLOOKUP(E83,CDP!B:B,CDP!E:E)</f>
        <v>781.31803781496524</v>
      </c>
      <c r="I83" s="56">
        <f>_xlfn.XLOOKUP(E83,CDP!B:B,CDP!F:F)</f>
        <v>784.87079144073914</v>
      </c>
      <c r="J83" s="57">
        <f t="shared" si="5"/>
        <v>8.345272936586063E-3</v>
      </c>
      <c r="K83" s="57">
        <f t="shared" si="6"/>
        <v>1.2331903816874034E-2</v>
      </c>
      <c r="L83" s="57">
        <f t="shared" si="7"/>
        <v>4.5471286388184982E-3</v>
      </c>
    </row>
    <row r="84" spans="1:12" x14ac:dyDescent="0.3">
      <c r="A84" s="7" t="s">
        <v>354</v>
      </c>
      <c r="B84" s="7" t="s">
        <v>355</v>
      </c>
      <c r="C84" s="7" t="s">
        <v>347</v>
      </c>
      <c r="D84" s="53">
        <f>_xlfn.XLOOKUP(C84,'County PPHU'!$B$3:$B$17,'County PPHU'!$F$3:$F$17)</f>
        <v>2.4541810432311753</v>
      </c>
      <c r="E84" s="58" t="s">
        <v>53</v>
      </c>
      <c r="F84" s="56">
        <f>_xlfn.XLOOKUP(E84,CDP!B:B,CDP!C:C)</f>
        <v>81316.440095685321</v>
      </c>
      <c r="G84" s="56">
        <f>_xlfn.XLOOKUP(E84,CDP!B:B,CDP!D:D)</f>
        <v>83390.964219128582</v>
      </c>
      <c r="H84" s="56">
        <f>_xlfn.XLOOKUP(E84,CDP!B:B,CDP!E:E)</f>
        <v>85240.165977825571</v>
      </c>
      <c r="I84" s="56">
        <f>_xlfn.XLOOKUP(E84,CDP!B:B,CDP!F:F)</f>
        <v>87136.084980949221</v>
      </c>
      <c r="J84" s="57">
        <f t="shared" si="5"/>
        <v>2.5511743025176239E-2</v>
      </c>
      <c r="K84" s="57">
        <f t="shared" si="6"/>
        <v>2.2175085466547593E-2</v>
      </c>
      <c r="L84" s="57">
        <f t="shared" si="7"/>
        <v>2.2242084836118878E-2</v>
      </c>
    </row>
    <row r="85" spans="1:12" x14ac:dyDescent="0.3">
      <c r="A85" s="7" t="s">
        <v>356</v>
      </c>
      <c r="B85" s="7" t="s">
        <v>357</v>
      </c>
      <c r="C85" s="7" t="s">
        <v>347</v>
      </c>
      <c r="D85" s="53">
        <f>_xlfn.XLOOKUP(C85,'County PPHU'!$B$3:$B$17,'County PPHU'!$F$3:$F$17)</f>
        <v>2.4541810432311753</v>
      </c>
      <c r="E85" s="61" t="s">
        <v>59</v>
      </c>
      <c r="F85" s="56">
        <f>_xlfn.XLOOKUP(E85,CDP!B:B,CDP!C:C)</f>
        <v>1319.1593511952585</v>
      </c>
      <c r="G85" s="56">
        <f>_xlfn.XLOOKUP(E85,CDP!B:B,CDP!D:D)</f>
        <v>1274.0643708620696</v>
      </c>
      <c r="H85" s="56">
        <f>_xlfn.XLOOKUP(E85,CDP!B:B,CDP!E:E)</f>
        <v>1230.6775122869492</v>
      </c>
      <c r="I85" s="56">
        <f>_xlfn.XLOOKUP(E85,CDP!B:B,CDP!F:F)</f>
        <v>1133.3600024721186</v>
      </c>
      <c r="J85" s="57">
        <f t="shared" si="5"/>
        <v>-3.4184634549517798E-2</v>
      </c>
      <c r="K85" s="57">
        <f t="shared" si="6"/>
        <v>-3.4053898348765203E-2</v>
      </c>
      <c r="L85" s="57">
        <f t="shared" si="7"/>
        <v>-7.9076369595790341E-2</v>
      </c>
    </row>
    <row r="86" spans="1:12" x14ac:dyDescent="0.3">
      <c r="A86" s="7" t="s">
        <v>358</v>
      </c>
      <c r="B86" s="7" t="s">
        <v>359</v>
      </c>
      <c r="C86" s="7" t="s">
        <v>347</v>
      </c>
      <c r="D86" s="53">
        <f>_xlfn.XLOOKUP(C86,'County PPHU'!$B$3:$B$17,'County PPHU'!$F$3:$F$17)</f>
        <v>2.4541810432311753</v>
      </c>
      <c r="E86" s="61" t="s">
        <v>150</v>
      </c>
      <c r="F86" s="56">
        <f>_xlfn.XLOOKUP(E86,CDP!B:B,CDP!C:C)</f>
        <v>611.71350474584642</v>
      </c>
      <c r="G86" s="56">
        <f>_xlfn.XLOOKUP(E86,CDP!B:B,CDP!D:D)</f>
        <v>612.54413704981141</v>
      </c>
      <c r="H86" s="56">
        <f>_xlfn.XLOOKUP(E86,CDP!B:B,CDP!E:E)</f>
        <v>612.6860619492586</v>
      </c>
      <c r="I86" s="56">
        <f>_xlfn.XLOOKUP(E86,CDP!B:B,CDP!F:F)</f>
        <v>602.91851845173153</v>
      </c>
      <c r="J86" s="57">
        <f t="shared" si="5"/>
        <v>1.3578779894847985E-3</v>
      </c>
      <c r="K86" s="57">
        <f t="shared" si="6"/>
        <v>2.3169742531655124E-4</v>
      </c>
      <c r="L86" s="57">
        <f t="shared" si="7"/>
        <v>-1.5942166966311695E-2</v>
      </c>
    </row>
    <row r="87" spans="1:12" x14ac:dyDescent="0.3">
      <c r="A87" s="7" t="s">
        <v>360</v>
      </c>
      <c r="B87" s="7" t="s">
        <v>361</v>
      </c>
      <c r="C87" s="7" t="s">
        <v>347</v>
      </c>
      <c r="D87" s="53">
        <f>_xlfn.XLOOKUP(C87,'County PPHU'!$B$3:$B$17,'County PPHU'!$F$3:$F$17)</f>
        <v>2.4541810432311753</v>
      </c>
      <c r="E87" s="61" t="s">
        <v>53</v>
      </c>
      <c r="F87" s="56">
        <f>_xlfn.XLOOKUP(E87,CDP!B:B,CDP!C:C)</f>
        <v>81316.440095685321</v>
      </c>
      <c r="G87" s="56">
        <f>_xlfn.XLOOKUP(E87,CDP!B:B,CDP!D:D)</f>
        <v>83390.964219128582</v>
      </c>
      <c r="H87" s="56">
        <f>_xlfn.XLOOKUP(E87,CDP!B:B,CDP!E:E)</f>
        <v>85240.165977825571</v>
      </c>
      <c r="I87" s="56">
        <f>_xlfn.XLOOKUP(E87,CDP!B:B,CDP!F:F)</f>
        <v>87136.084980949221</v>
      </c>
      <c r="J87" s="57">
        <f t="shared" si="5"/>
        <v>2.5511743025176239E-2</v>
      </c>
      <c r="K87" s="57">
        <f t="shared" si="6"/>
        <v>2.2175085466547593E-2</v>
      </c>
      <c r="L87" s="57">
        <f t="shared" si="7"/>
        <v>2.2242084836118878E-2</v>
      </c>
    </row>
    <row r="88" spans="1:12" x14ac:dyDescent="0.3">
      <c r="A88" s="7" t="s">
        <v>362</v>
      </c>
      <c r="B88" s="7" t="s">
        <v>363</v>
      </c>
      <c r="C88" s="7" t="s">
        <v>347</v>
      </c>
      <c r="D88" s="53">
        <f>_xlfn.XLOOKUP(C88,'County PPHU'!$B$3:$B$17,'County PPHU'!$F$3:$F$17)</f>
        <v>2.4541810432311753</v>
      </c>
      <c r="E88" s="61" t="s">
        <v>75</v>
      </c>
      <c r="F88" s="56">
        <f>_xlfn.XLOOKUP(E88,CDP!B:B,CDP!C:C)</f>
        <v>2609.0770552656359</v>
      </c>
      <c r="G88" s="56">
        <f>_xlfn.XLOOKUP(E88,CDP!B:B,CDP!D:D)</f>
        <v>2630.8505154044119</v>
      </c>
      <c r="H88" s="56">
        <f>_xlfn.XLOOKUP(E88,CDP!B:B,CDP!E:E)</f>
        <v>2663.2939109169524</v>
      </c>
      <c r="I88" s="56">
        <f>_xlfn.XLOOKUP(E88,CDP!B:B,CDP!F:F)</f>
        <v>2675.4042509328738</v>
      </c>
      <c r="J88" s="57">
        <f t="shared" si="5"/>
        <v>8.3452729365860907E-3</v>
      </c>
      <c r="K88" s="57">
        <f t="shared" si="6"/>
        <v>1.2331903816873969E-2</v>
      </c>
      <c r="L88" s="57">
        <f t="shared" si="7"/>
        <v>4.5471286388184765E-3</v>
      </c>
    </row>
    <row r="89" spans="1:12" x14ac:dyDescent="0.3">
      <c r="A89" s="7" t="s">
        <v>364</v>
      </c>
      <c r="B89" s="7" t="s">
        <v>365</v>
      </c>
      <c r="C89" s="7" t="s">
        <v>347</v>
      </c>
      <c r="D89" s="53">
        <f>_xlfn.XLOOKUP(C89,'County PPHU'!$B$3:$B$17,'County PPHU'!$F$3:$F$17)</f>
        <v>2.4541810432311753</v>
      </c>
      <c r="E89" s="59" t="s">
        <v>153</v>
      </c>
      <c r="F89" s="56">
        <f>_xlfn.XLOOKUP(E89,CDP!B:B,CDP!C:C)</f>
        <v>55807.260411110481</v>
      </c>
      <c r="G89" s="56">
        <f>_xlfn.XLOOKUP(E89,CDP!B:B,CDP!D:D)</f>
        <v>56629.32487939515</v>
      </c>
      <c r="H89" s="56">
        <f>_xlfn.XLOOKUP(E89,CDP!B:B,CDP!E:E)</f>
        <v>57337.730025303725</v>
      </c>
      <c r="I89" s="56">
        <f>_xlfn.XLOOKUP(E89,CDP!B:B,CDP!F:F)</f>
        <v>57660.353582660442</v>
      </c>
      <c r="J89" s="57">
        <f t="shared" si="5"/>
        <v>1.4730421494064358E-2</v>
      </c>
      <c r="K89" s="57">
        <f t="shared" si="6"/>
        <v>1.2509510706992933E-2</v>
      </c>
      <c r="L89" s="57">
        <f t="shared" si="7"/>
        <v>5.6267235765060861E-3</v>
      </c>
    </row>
    <row r="90" spans="1:12" x14ac:dyDescent="0.3">
      <c r="A90" s="7" t="s">
        <v>366</v>
      </c>
      <c r="B90" s="7" t="s">
        <v>367</v>
      </c>
      <c r="C90" s="7" t="s">
        <v>347</v>
      </c>
      <c r="D90" s="53">
        <f>_xlfn.XLOOKUP(C90,'County PPHU'!$B$3:$B$17,'County PPHU'!$F$3:$F$17)</f>
        <v>2.4541810432311753</v>
      </c>
      <c r="E90" s="61" t="s">
        <v>53</v>
      </c>
      <c r="F90" s="56">
        <f>_xlfn.XLOOKUP(E90,CDP!B:B,CDP!C:C)</f>
        <v>81316.440095685321</v>
      </c>
      <c r="G90" s="56">
        <f>_xlfn.XLOOKUP(E90,CDP!B:B,CDP!D:D)</f>
        <v>83390.964219128582</v>
      </c>
      <c r="H90" s="56">
        <f>_xlfn.XLOOKUP(E90,CDP!B:B,CDP!E:E)</f>
        <v>85240.165977825571</v>
      </c>
      <c r="I90" s="56">
        <f>_xlfn.XLOOKUP(E90,CDP!B:B,CDP!F:F)</f>
        <v>87136.084980949221</v>
      </c>
      <c r="J90" s="57">
        <f t="shared" si="5"/>
        <v>2.5511743025176239E-2</v>
      </c>
      <c r="K90" s="57">
        <f t="shared" si="6"/>
        <v>2.2175085466547593E-2</v>
      </c>
      <c r="L90" s="57">
        <f t="shared" si="7"/>
        <v>2.2242084836118878E-2</v>
      </c>
    </row>
    <row r="91" spans="1:12" x14ac:dyDescent="0.3">
      <c r="A91" s="7" t="s">
        <v>368</v>
      </c>
      <c r="B91" s="7" t="s">
        <v>369</v>
      </c>
      <c r="C91" s="7" t="s">
        <v>347</v>
      </c>
      <c r="D91" s="53">
        <f>_xlfn.XLOOKUP(C91,'County PPHU'!$B$3:$B$17,'County PPHU'!$F$3:$F$17)</f>
        <v>2.4541810432311753</v>
      </c>
      <c r="E91" s="58" t="s">
        <v>105</v>
      </c>
      <c r="F91" s="56">
        <f>_xlfn.XLOOKUP(E91,CDP!B:B,CDP!C:C)</f>
        <v>7657.511052897039</v>
      </c>
      <c r="G91" s="56">
        <f>_xlfn.XLOOKUP(E91,CDP!B:B,CDP!D:D)</f>
        <v>7699.4844608110434</v>
      </c>
      <c r="H91" s="56">
        <f>_xlfn.XLOOKUP(E91,CDP!B:B,CDP!E:E)</f>
        <v>7730.6860039911944</v>
      </c>
      <c r="I91" s="56">
        <f>_xlfn.XLOOKUP(E91,CDP!B:B,CDP!F:F)</f>
        <v>7659.767572790116</v>
      </c>
      <c r="J91" s="57">
        <f t="shared" si="5"/>
        <v>5.4813382082060111E-3</v>
      </c>
      <c r="K91" s="57">
        <f t="shared" si="6"/>
        <v>4.0524197871897949E-3</v>
      </c>
      <c r="L91" s="57">
        <f t="shared" si="7"/>
        <v>-9.1736271741556553E-3</v>
      </c>
    </row>
    <row r="92" spans="1:12" x14ac:dyDescent="0.3">
      <c r="A92" s="7" t="s">
        <v>370</v>
      </c>
      <c r="B92" s="7" t="s">
        <v>371</v>
      </c>
      <c r="C92" s="7" t="s">
        <v>347</v>
      </c>
      <c r="D92" s="53">
        <f>_xlfn.XLOOKUP(C92,'County PPHU'!$B$3:$B$17,'County PPHU'!$F$3:$F$17)</f>
        <v>2.4541810432311753</v>
      </c>
      <c r="E92" s="61" t="s">
        <v>99</v>
      </c>
      <c r="F92" s="56">
        <f>_xlfn.XLOOKUP(E92,CDP!B:B,CDP!C:C)</f>
        <v>1113.7067526073938</v>
      </c>
      <c r="G92" s="56">
        <f>_xlfn.XLOOKUP(E92,CDP!B:B,CDP!D:D)</f>
        <v>1123.0009394292213</v>
      </c>
      <c r="H92" s="56">
        <f>_xlfn.XLOOKUP(E92,CDP!B:B,CDP!E:E)</f>
        <v>1136.8496790005215</v>
      </c>
      <c r="I92" s="56">
        <f>_xlfn.XLOOKUP(E92,CDP!B:B,CDP!F:F)</f>
        <v>1142.0190807339363</v>
      </c>
      <c r="J92" s="57">
        <f t="shared" si="5"/>
        <v>8.3452729365858999E-3</v>
      </c>
      <c r="K92" s="57">
        <f t="shared" si="6"/>
        <v>1.2331903816873961E-2</v>
      </c>
      <c r="L92" s="57">
        <f t="shared" si="7"/>
        <v>4.5471286388184349E-3</v>
      </c>
    </row>
    <row r="93" spans="1:12" x14ac:dyDescent="0.3">
      <c r="A93" s="7" t="s">
        <v>372</v>
      </c>
      <c r="B93" s="7" t="s">
        <v>373</v>
      </c>
      <c r="C93" s="7" t="s">
        <v>347</v>
      </c>
      <c r="D93" s="53">
        <f>_xlfn.XLOOKUP(C93,'County PPHU'!$B$3:$B$17,'County PPHU'!$F$3:$F$17)</f>
        <v>2.4541810432311753</v>
      </c>
      <c r="E93" s="58" t="s">
        <v>53</v>
      </c>
      <c r="F93" s="56">
        <f>_xlfn.XLOOKUP(E93,CDP!B:B,CDP!C:C)</f>
        <v>81316.440095685321</v>
      </c>
      <c r="G93" s="56">
        <f>_xlfn.XLOOKUP(E93,CDP!B:B,CDP!D:D)</f>
        <v>83390.964219128582</v>
      </c>
      <c r="H93" s="56">
        <f>_xlfn.XLOOKUP(E93,CDP!B:B,CDP!E:E)</f>
        <v>85240.165977825571</v>
      </c>
      <c r="I93" s="56">
        <f>_xlfn.XLOOKUP(E93,CDP!B:B,CDP!F:F)</f>
        <v>87136.084980949221</v>
      </c>
      <c r="J93" s="57">
        <f t="shared" si="5"/>
        <v>2.5511743025176239E-2</v>
      </c>
      <c r="K93" s="57">
        <f t="shared" si="6"/>
        <v>2.2175085466547593E-2</v>
      </c>
      <c r="L93" s="57">
        <f t="shared" si="7"/>
        <v>2.2242084836118878E-2</v>
      </c>
    </row>
    <row r="94" spans="1:12" x14ac:dyDescent="0.3">
      <c r="A94" s="7" t="s">
        <v>374</v>
      </c>
      <c r="B94" s="7" t="s">
        <v>375</v>
      </c>
      <c r="C94" s="7" t="s">
        <v>347</v>
      </c>
      <c r="D94" s="53">
        <f>_xlfn.XLOOKUP(C94,'County PPHU'!$B$3:$B$17,'County PPHU'!$F$3:$F$17)</f>
        <v>2.4541810432311753</v>
      </c>
      <c r="E94" s="60" t="s">
        <v>153</v>
      </c>
      <c r="F94" s="56">
        <f>_xlfn.XLOOKUP(E94,CDP!B:B,CDP!C:C)</f>
        <v>55807.260411110481</v>
      </c>
      <c r="G94" s="56">
        <f>_xlfn.XLOOKUP(E94,CDP!B:B,CDP!D:D)</f>
        <v>56629.32487939515</v>
      </c>
      <c r="H94" s="56">
        <f>_xlfn.XLOOKUP(E94,CDP!B:B,CDP!E:E)</f>
        <v>57337.730025303725</v>
      </c>
      <c r="I94" s="56">
        <f>_xlfn.XLOOKUP(E94,CDP!B:B,CDP!F:F)</f>
        <v>57660.353582660442</v>
      </c>
      <c r="J94" s="57">
        <f t="shared" si="5"/>
        <v>1.4730421494064358E-2</v>
      </c>
      <c r="K94" s="57">
        <f t="shared" si="6"/>
        <v>1.2509510706992933E-2</v>
      </c>
      <c r="L94" s="57">
        <f t="shared" si="7"/>
        <v>5.6267235765060861E-3</v>
      </c>
    </row>
    <row r="95" spans="1:12" x14ac:dyDescent="0.3">
      <c r="A95" s="7" t="s">
        <v>376</v>
      </c>
      <c r="B95" s="7" t="s">
        <v>377</v>
      </c>
      <c r="C95" s="7" t="s">
        <v>347</v>
      </c>
      <c r="D95" s="53">
        <f>_xlfn.XLOOKUP(C95,'County PPHU'!$B$3:$B$17,'County PPHU'!$F$3:$F$17)</f>
        <v>2.4541810432311753</v>
      </c>
      <c r="E95" s="58" t="s">
        <v>176</v>
      </c>
      <c r="F95" s="56">
        <f>_xlfn.XLOOKUP(E95,CDP!B:B,CDP!C:C)</f>
        <v>3652.9161445051714</v>
      </c>
      <c r="G95" s="56">
        <f>_xlfn.XLOOKUP(E95,CDP!B:B,CDP!D:D)</f>
        <v>3667.2780596251268</v>
      </c>
      <c r="H95" s="56">
        <f>_xlfn.XLOOKUP(E95,CDP!B:B,CDP!E:E)</f>
        <v>3676.8869517303178</v>
      </c>
      <c r="I95" s="56">
        <f>_xlfn.XLOOKUP(E95,CDP!B:B,CDP!F:F)</f>
        <v>3633.849497390629</v>
      </c>
      <c r="J95" s="57">
        <f t="shared" si="5"/>
        <v>3.93163011463023E-3</v>
      </c>
      <c r="K95" s="57">
        <f t="shared" si="6"/>
        <v>2.6201700413666534E-3</v>
      </c>
      <c r="L95" s="57">
        <f t="shared" si="7"/>
        <v>-1.1704861994583669E-2</v>
      </c>
    </row>
    <row r="96" spans="1:12" x14ac:dyDescent="0.3">
      <c r="A96" s="7" t="s">
        <v>378</v>
      </c>
      <c r="B96" s="7" t="s">
        <v>379</v>
      </c>
      <c r="C96" s="7" t="s">
        <v>347</v>
      </c>
      <c r="D96" s="53">
        <f>_xlfn.XLOOKUP(C96,'County PPHU'!$B$3:$B$17,'County PPHU'!$F$3:$F$17)</f>
        <v>2.4541810432311753</v>
      </c>
      <c r="E96" s="59" t="s">
        <v>153</v>
      </c>
      <c r="F96" s="56">
        <f>_xlfn.XLOOKUP(E96,CDP!B:B,CDP!C:C)</f>
        <v>55807.260411110481</v>
      </c>
      <c r="G96" s="56">
        <f>_xlfn.XLOOKUP(E96,CDP!B:B,CDP!D:D)</f>
        <v>56629.32487939515</v>
      </c>
      <c r="H96" s="56">
        <f>_xlfn.XLOOKUP(E96,CDP!B:B,CDP!E:E)</f>
        <v>57337.730025303725</v>
      </c>
      <c r="I96" s="56">
        <f>_xlfn.XLOOKUP(E96,CDP!B:B,CDP!F:F)</f>
        <v>57660.353582660442</v>
      </c>
      <c r="J96" s="57">
        <f t="shared" si="5"/>
        <v>1.4730421494064358E-2</v>
      </c>
      <c r="K96" s="57">
        <f t="shared" si="6"/>
        <v>1.2509510706992933E-2</v>
      </c>
      <c r="L96" s="57">
        <f t="shared" si="7"/>
        <v>5.6267235765060861E-3</v>
      </c>
    </row>
    <row r="97" spans="1:12" x14ac:dyDescent="0.3">
      <c r="A97" s="7" t="s">
        <v>380</v>
      </c>
      <c r="B97" s="7" t="s">
        <v>381</v>
      </c>
      <c r="C97" s="7" t="s">
        <v>347</v>
      </c>
      <c r="D97" s="53">
        <f>_xlfn.XLOOKUP(C97,'County PPHU'!$B$3:$B$17,'County PPHU'!$F$3:$F$17)</f>
        <v>2.4541810432311753</v>
      </c>
      <c r="E97" s="61" t="s">
        <v>105</v>
      </c>
      <c r="F97" s="56">
        <f>_xlfn.XLOOKUP(E97,CDP!B:B,CDP!C:C)</f>
        <v>7657.511052897039</v>
      </c>
      <c r="G97" s="56">
        <f>_xlfn.XLOOKUP(E97,CDP!B:B,CDP!D:D)</f>
        <v>7699.4844608110434</v>
      </c>
      <c r="H97" s="56">
        <f>_xlfn.XLOOKUP(E97,CDP!B:B,CDP!E:E)</f>
        <v>7730.6860039911944</v>
      </c>
      <c r="I97" s="56">
        <f>_xlfn.XLOOKUP(E97,CDP!B:B,CDP!F:F)</f>
        <v>7659.767572790116</v>
      </c>
      <c r="J97" s="57">
        <f t="shared" si="5"/>
        <v>5.4813382082060111E-3</v>
      </c>
      <c r="K97" s="57">
        <f t="shared" si="6"/>
        <v>4.0524197871897949E-3</v>
      </c>
      <c r="L97" s="57">
        <f t="shared" si="7"/>
        <v>-9.1736271741556553E-3</v>
      </c>
    </row>
    <row r="98" spans="1:12" x14ac:dyDescent="0.3">
      <c r="A98" s="7" t="s">
        <v>382</v>
      </c>
      <c r="B98" s="7" t="s">
        <v>383</v>
      </c>
      <c r="C98" s="7" t="s">
        <v>347</v>
      </c>
      <c r="D98" s="53">
        <f>_xlfn.XLOOKUP(C98,'County PPHU'!$B$3:$B$17,'County PPHU'!$F$3:$F$17)</f>
        <v>2.4541810432311753</v>
      </c>
      <c r="E98" s="60" t="s">
        <v>153</v>
      </c>
      <c r="F98" s="56">
        <f>_xlfn.XLOOKUP(E98,CDP!B:B,CDP!C:C)</f>
        <v>55807.260411110481</v>
      </c>
      <c r="G98" s="56">
        <f>_xlfn.XLOOKUP(E98,CDP!B:B,CDP!D:D)</f>
        <v>56629.32487939515</v>
      </c>
      <c r="H98" s="56">
        <f>_xlfn.XLOOKUP(E98,CDP!B:B,CDP!E:E)</f>
        <v>57337.730025303725</v>
      </c>
      <c r="I98" s="56">
        <f>_xlfn.XLOOKUP(E98,CDP!B:B,CDP!F:F)</f>
        <v>57660.353582660442</v>
      </c>
      <c r="J98" s="57">
        <f t="shared" ref="J98:J129" si="8">((G98-F98)/F98)</f>
        <v>1.4730421494064358E-2</v>
      </c>
      <c r="K98" s="57">
        <f t="shared" ref="K98:K129" si="9">((H98-G98)/G98)</f>
        <v>1.2509510706992933E-2</v>
      </c>
      <c r="L98" s="57">
        <f t="shared" si="7"/>
        <v>5.6267235765060861E-3</v>
      </c>
    </row>
    <row r="99" spans="1:12" x14ac:dyDescent="0.3">
      <c r="A99" s="7" t="s">
        <v>384</v>
      </c>
      <c r="B99" s="7" t="s">
        <v>385</v>
      </c>
      <c r="C99" s="7" t="s">
        <v>347</v>
      </c>
      <c r="D99" s="53">
        <f>_xlfn.XLOOKUP(C99,'County PPHU'!$B$3:$B$17,'County PPHU'!$F$3:$F$17)</f>
        <v>2.4541810432311753</v>
      </c>
      <c r="E99" s="61" t="s">
        <v>57</v>
      </c>
      <c r="F99" s="56">
        <f>_xlfn.XLOOKUP(E99,CDP!B:B,CDP!C:C)</f>
        <v>1753.9838556981611</v>
      </c>
      <c r="G99" s="56">
        <f>_xlfn.XLOOKUP(E99,CDP!B:B,CDP!D:D)</f>
        <v>1768.6213297003278</v>
      </c>
      <c r="H99" s="56">
        <f>_xlfn.XLOOKUP(E99,CDP!B:B,CDP!E:E)</f>
        <v>1790.431797826664</v>
      </c>
      <c r="I99" s="56">
        <f>_xlfn.XLOOKUP(E99,CDP!B:B,CDP!F:F)</f>
        <v>1798.5731215304127</v>
      </c>
      <c r="J99" s="57">
        <f t="shared" si="8"/>
        <v>8.3452729365860734E-3</v>
      </c>
      <c r="K99" s="57">
        <f t="shared" si="9"/>
        <v>1.2331903816873987E-2</v>
      </c>
      <c r="L99" s="57">
        <f t="shared" si="7"/>
        <v>4.5471286388183438E-3</v>
      </c>
    </row>
    <row r="100" spans="1:12" x14ac:dyDescent="0.3">
      <c r="A100" s="7" t="s">
        <v>386</v>
      </c>
      <c r="B100" s="7" t="s">
        <v>387</v>
      </c>
      <c r="C100" s="7" t="s">
        <v>347</v>
      </c>
      <c r="D100" s="53">
        <f>_xlfn.XLOOKUP(C100,'County PPHU'!$B$3:$B$17,'County PPHU'!$F$3:$F$17)</f>
        <v>2.4541810432311753</v>
      </c>
      <c r="E100" s="59" t="s">
        <v>153</v>
      </c>
      <c r="F100" s="56">
        <f>_xlfn.XLOOKUP(E100,CDP!B:B,CDP!C:C)</f>
        <v>55807.260411110481</v>
      </c>
      <c r="G100" s="56">
        <f>_xlfn.XLOOKUP(E100,CDP!B:B,CDP!D:D)</f>
        <v>56629.32487939515</v>
      </c>
      <c r="H100" s="56">
        <f>_xlfn.XLOOKUP(E100,CDP!B:B,CDP!E:E)</f>
        <v>57337.730025303725</v>
      </c>
      <c r="I100" s="56">
        <f>_xlfn.XLOOKUP(E100,CDP!B:B,CDP!F:F)</f>
        <v>57660.353582660442</v>
      </c>
      <c r="J100" s="57">
        <f t="shared" si="8"/>
        <v>1.4730421494064358E-2</v>
      </c>
      <c r="K100" s="57">
        <f t="shared" si="9"/>
        <v>1.2509510706992933E-2</v>
      </c>
      <c r="L100" s="57">
        <f t="shared" si="7"/>
        <v>5.6267235765060861E-3</v>
      </c>
    </row>
    <row r="101" spans="1:12" x14ac:dyDescent="0.3">
      <c r="A101" s="7" t="s">
        <v>388</v>
      </c>
      <c r="B101" s="7" t="s">
        <v>389</v>
      </c>
      <c r="C101" s="7" t="s">
        <v>347</v>
      </c>
      <c r="D101" s="53">
        <f>_xlfn.XLOOKUP(C101,'County PPHU'!$B$3:$B$17,'County PPHU'!$F$3:$F$17)</f>
        <v>2.4541810432311753</v>
      </c>
      <c r="E101" s="60" t="s">
        <v>153</v>
      </c>
      <c r="F101" s="56">
        <f>_xlfn.XLOOKUP(E101,CDP!B:B,CDP!C:C)</f>
        <v>55807.260411110481</v>
      </c>
      <c r="G101" s="56">
        <f>_xlfn.XLOOKUP(E101,CDP!B:B,CDP!D:D)</f>
        <v>56629.32487939515</v>
      </c>
      <c r="H101" s="56">
        <f>_xlfn.XLOOKUP(E101,CDP!B:B,CDP!E:E)</f>
        <v>57337.730025303725</v>
      </c>
      <c r="I101" s="56">
        <f>_xlfn.XLOOKUP(E101,CDP!B:B,CDP!F:F)</f>
        <v>57660.353582660442</v>
      </c>
      <c r="J101" s="57">
        <f t="shared" si="8"/>
        <v>1.4730421494064358E-2</v>
      </c>
      <c r="K101" s="57">
        <f t="shared" si="9"/>
        <v>1.2509510706992933E-2</v>
      </c>
      <c r="L101" s="57">
        <f t="shared" si="7"/>
        <v>5.6267235765060861E-3</v>
      </c>
    </row>
    <row r="102" spans="1:12" x14ac:dyDescent="0.3">
      <c r="A102" s="7" t="s">
        <v>390</v>
      </c>
      <c r="B102" s="7" t="s">
        <v>391</v>
      </c>
      <c r="C102" s="7" t="s">
        <v>347</v>
      </c>
      <c r="D102" s="53">
        <f>_xlfn.XLOOKUP(C102,'County PPHU'!$B$3:$B$17,'County PPHU'!$F$3:$F$17)</f>
        <v>2.4541810432311753</v>
      </c>
      <c r="E102" s="61" t="s">
        <v>75</v>
      </c>
      <c r="F102" s="56">
        <f>_xlfn.XLOOKUP(E102,CDP!B:B,CDP!C:C)</f>
        <v>2609.0770552656359</v>
      </c>
      <c r="G102" s="56">
        <f>_xlfn.XLOOKUP(E102,CDP!B:B,CDP!D:D)</f>
        <v>2630.8505154044119</v>
      </c>
      <c r="H102" s="56">
        <f>_xlfn.XLOOKUP(E102,CDP!B:B,CDP!E:E)</f>
        <v>2663.2939109169524</v>
      </c>
      <c r="I102" s="56">
        <f>_xlfn.XLOOKUP(E102,CDP!B:B,CDP!F:F)</f>
        <v>2675.4042509328738</v>
      </c>
      <c r="J102" s="57">
        <f t="shared" si="8"/>
        <v>8.3452729365860907E-3</v>
      </c>
      <c r="K102" s="57">
        <f t="shared" si="9"/>
        <v>1.2331903816873969E-2</v>
      </c>
      <c r="L102" s="57">
        <f t="shared" si="7"/>
        <v>4.5471286388184765E-3</v>
      </c>
    </row>
    <row r="103" spans="1:12" x14ac:dyDescent="0.3">
      <c r="A103" s="7" t="s">
        <v>392</v>
      </c>
      <c r="B103" s="7" t="s">
        <v>393</v>
      </c>
      <c r="C103" s="7" t="s">
        <v>347</v>
      </c>
      <c r="D103" s="53">
        <f>_xlfn.XLOOKUP(C103,'County PPHU'!$B$3:$B$17,'County PPHU'!$F$3:$F$17)</f>
        <v>2.4541810432311753</v>
      </c>
      <c r="E103" s="58" t="s">
        <v>165</v>
      </c>
      <c r="F103" s="56">
        <f>_xlfn.XLOOKUP(E103,CDP!B:B,CDP!C:C)</f>
        <v>791.48260789233314</v>
      </c>
      <c r="G103" s="56">
        <f>_xlfn.XLOOKUP(E103,CDP!B:B,CDP!D:D)</f>
        <v>798.08774627975561</v>
      </c>
      <c r="H103" s="56">
        <f>_xlfn.XLOOKUP(E103,CDP!B:B,CDP!E:E)</f>
        <v>807.92968760430324</v>
      </c>
      <c r="I103" s="56">
        <f>_xlfn.XLOOKUP(E103,CDP!B:B,CDP!F:F)</f>
        <v>811.60344782496031</v>
      </c>
      <c r="J103" s="57">
        <f t="shared" si="8"/>
        <v>8.3452729365860942E-3</v>
      </c>
      <c r="K103" s="57">
        <f t="shared" si="9"/>
        <v>1.2331903816873933E-2</v>
      </c>
      <c r="L103" s="57">
        <f t="shared" si="7"/>
        <v>4.5471286388183282E-3</v>
      </c>
    </row>
    <row r="104" spans="1:12" x14ac:dyDescent="0.3">
      <c r="A104" s="7" t="s">
        <v>394</v>
      </c>
      <c r="B104" s="7" t="s">
        <v>395</v>
      </c>
      <c r="C104" s="7" t="s">
        <v>347</v>
      </c>
      <c r="D104" s="53">
        <f>_xlfn.XLOOKUP(C104,'County PPHU'!$B$3:$B$17,'County PPHU'!$F$3:$F$17)</f>
        <v>2.4541810432311753</v>
      </c>
      <c r="E104" s="61" t="s">
        <v>53</v>
      </c>
      <c r="F104" s="56">
        <f>_xlfn.XLOOKUP(E104,CDP!B:B,CDP!C:C)</f>
        <v>81316.440095685321</v>
      </c>
      <c r="G104" s="56">
        <f>_xlfn.XLOOKUP(E104,CDP!B:B,CDP!D:D)</f>
        <v>83390.964219128582</v>
      </c>
      <c r="H104" s="56">
        <f>_xlfn.XLOOKUP(E104,CDP!B:B,CDP!E:E)</f>
        <v>85240.165977825571</v>
      </c>
      <c r="I104" s="56">
        <f>_xlfn.XLOOKUP(E104,CDP!B:B,CDP!F:F)</f>
        <v>87136.084980949221</v>
      </c>
      <c r="J104" s="57">
        <f t="shared" si="8"/>
        <v>2.5511743025176239E-2</v>
      </c>
      <c r="K104" s="57">
        <f t="shared" si="9"/>
        <v>2.2175085466547593E-2</v>
      </c>
      <c r="L104" s="57">
        <f t="shared" si="7"/>
        <v>2.2242084836118878E-2</v>
      </c>
    </row>
    <row r="105" spans="1:12" x14ac:dyDescent="0.3">
      <c r="A105" s="7" t="s">
        <v>396</v>
      </c>
      <c r="B105" s="7" t="s">
        <v>397</v>
      </c>
      <c r="C105" s="7" t="s">
        <v>347</v>
      </c>
      <c r="D105" s="53">
        <f>_xlfn.XLOOKUP(C105,'County PPHU'!$B$3:$B$17,'County PPHU'!$F$3:$F$17)</f>
        <v>2.4541810432311753</v>
      </c>
      <c r="E105" s="60" t="s">
        <v>153</v>
      </c>
      <c r="F105" s="56">
        <f>_xlfn.XLOOKUP(E105,CDP!B:B,CDP!C:C)</f>
        <v>55807.260411110481</v>
      </c>
      <c r="G105" s="56">
        <f>_xlfn.XLOOKUP(E105,CDP!B:B,CDP!D:D)</f>
        <v>56629.32487939515</v>
      </c>
      <c r="H105" s="56">
        <f>_xlfn.XLOOKUP(E105,CDP!B:B,CDP!E:E)</f>
        <v>57337.730025303725</v>
      </c>
      <c r="I105" s="56">
        <f>_xlfn.XLOOKUP(E105,CDP!B:B,CDP!F:F)</f>
        <v>57660.353582660442</v>
      </c>
      <c r="J105" s="57">
        <f t="shared" si="8"/>
        <v>1.4730421494064358E-2</v>
      </c>
      <c r="K105" s="57">
        <f t="shared" si="9"/>
        <v>1.2509510706992933E-2</v>
      </c>
      <c r="L105" s="57">
        <f t="shared" si="7"/>
        <v>5.6267235765060861E-3</v>
      </c>
    </row>
    <row r="106" spans="1:12" x14ac:dyDescent="0.3">
      <c r="A106" s="7" t="s">
        <v>398</v>
      </c>
      <c r="B106" s="7" t="s">
        <v>399</v>
      </c>
      <c r="C106" s="7" t="s">
        <v>347</v>
      </c>
      <c r="D106" s="53">
        <f>_xlfn.XLOOKUP(C106,'County PPHU'!$B$3:$B$17,'County PPHU'!$F$3:$F$17)</f>
        <v>2.4541810432311753</v>
      </c>
      <c r="E106" s="58" t="s">
        <v>105</v>
      </c>
      <c r="F106" s="56">
        <f>_xlfn.XLOOKUP(E106,CDP!B:B,CDP!C:C)</f>
        <v>7657.511052897039</v>
      </c>
      <c r="G106" s="56">
        <f>_xlfn.XLOOKUP(E106,CDP!B:B,CDP!D:D)</f>
        <v>7699.4844608110434</v>
      </c>
      <c r="H106" s="56">
        <f>_xlfn.XLOOKUP(E106,CDP!B:B,CDP!E:E)</f>
        <v>7730.6860039911944</v>
      </c>
      <c r="I106" s="56">
        <f>_xlfn.XLOOKUP(E106,CDP!B:B,CDP!F:F)</f>
        <v>7659.767572790116</v>
      </c>
      <c r="J106" s="57">
        <f t="shared" si="8"/>
        <v>5.4813382082060111E-3</v>
      </c>
      <c r="K106" s="57">
        <f t="shared" si="9"/>
        <v>4.0524197871897949E-3</v>
      </c>
      <c r="L106" s="57">
        <f t="shared" si="7"/>
        <v>-9.1736271741556553E-3</v>
      </c>
    </row>
    <row r="107" spans="1:12" x14ac:dyDescent="0.3">
      <c r="A107" s="7" t="s">
        <v>400</v>
      </c>
      <c r="B107" s="7" t="s">
        <v>401</v>
      </c>
      <c r="C107" s="7" t="s">
        <v>347</v>
      </c>
      <c r="D107" s="53">
        <f>_xlfn.XLOOKUP(C107,'County PPHU'!$B$3:$B$17,'County PPHU'!$F$3:$F$17)</f>
        <v>2.4541810432311753</v>
      </c>
      <c r="E107" s="61" t="s">
        <v>150</v>
      </c>
      <c r="F107" s="56">
        <f>_xlfn.XLOOKUP(E107,CDP!B:B,CDP!C:C)</f>
        <v>611.71350474584642</v>
      </c>
      <c r="G107" s="56">
        <f>_xlfn.XLOOKUP(E107,CDP!B:B,CDP!D:D)</f>
        <v>612.54413704981141</v>
      </c>
      <c r="H107" s="56">
        <f>_xlfn.XLOOKUP(E107,CDP!B:B,CDP!E:E)</f>
        <v>612.6860619492586</v>
      </c>
      <c r="I107" s="56">
        <f>_xlfn.XLOOKUP(E107,CDP!B:B,CDP!F:F)</f>
        <v>602.91851845173153</v>
      </c>
      <c r="J107" s="57">
        <f t="shared" si="8"/>
        <v>1.3578779894847985E-3</v>
      </c>
      <c r="K107" s="57">
        <f t="shared" si="9"/>
        <v>2.3169742531655124E-4</v>
      </c>
      <c r="L107" s="57">
        <f t="shared" si="7"/>
        <v>-1.5942166966311695E-2</v>
      </c>
    </row>
    <row r="108" spans="1:12" x14ac:dyDescent="0.3">
      <c r="A108" s="7" t="s">
        <v>402</v>
      </c>
      <c r="B108" s="7" t="s">
        <v>403</v>
      </c>
      <c r="C108" s="7" t="s">
        <v>347</v>
      </c>
      <c r="D108" s="53">
        <f>_xlfn.XLOOKUP(C108,'County PPHU'!$B$3:$B$17,'County PPHU'!$F$3:$F$17)</f>
        <v>2.4541810432311753</v>
      </c>
      <c r="E108" s="60" t="s">
        <v>153</v>
      </c>
      <c r="F108" s="56">
        <f>_xlfn.XLOOKUP(E108,CDP!B:B,CDP!C:C)</f>
        <v>55807.260411110481</v>
      </c>
      <c r="G108" s="56">
        <f>_xlfn.XLOOKUP(E108,CDP!B:B,CDP!D:D)</f>
        <v>56629.32487939515</v>
      </c>
      <c r="H108" s="56">
        <f>_xlfn.XLOOKUP(E108,CDP!B:B,CDP!E:E)</f>
        <v>57337.730025303725</v>
      </c>
      <c r="I108" s="56">
        <f>_xlfn.XLOOKUP(E108,CDP!B:B,CDP!F:F)</f>
        <v>57660.353582660442</v>
      </c>
      <c r="J108" s="57">
        <f t="shared" si="8"/>
        <v>1.4730421494064358E-2</v>
      </c>
      <c r="K108" s="57">
        <f t="shared" si="9"/>
        <v>1.2509510706992933E-2</v>
      </c>
      <c r="L108" s="57">
        <f t="shared" si="7"/>
        <v>5.6267235765060861E-3</v>
      </c>
    </row>
    <row r="109" spans="1:12" x14ac:dyDescent="0.3">
      <c r="A109" s="7" t="s">
        <v>404</v>
      </c>
      <c r="B109" s="7" t="s">
        <v>405</v>
      </c>
      <c r="C109" s="7" t="s">
        <v>347</v>
      </c>
      <c r="D109" s="53">
        <f>_xlfn.XLOOKUP(C109,'County PPHU'!$B$3:$B$17,'County PPHU'!$F$3:$F$17)</f>
        <v>2.4541810432311753</v>
      </c>
      <c r="E109" s="58" t="s">
        <v>53</v>
      </c>
      <c r="F109" s="56">
        <f>_xlfn.XLOOKUP(E109,CDP!B:B,CDP!C:C)</f>
        <v>81316.440095685321</v>
      </c>
      <c r="G109" s="56">
        <f>_xlfn.XLOOKUP(E109,CDP!B:B,CDP!D:D)</f>
        <v>83390.964219128582</v>
      </c>
      <c r="H109" s="56">
        <f>_xlfn.XLOOKUP(E109,CDP!B:B,CDP!E:E)</f>
        <v>85240.165977825571</v>
      </c>
      <c r="I109" s="56">
        <f>_xlfn.XLOOKUP(E109,CDP!B:B,CDP!F:F)</f>
        <v>87136.084980949221</v>
      </c>
      <c r="J109" s="57">
        <f t="shared" si="8"/>
        <v>2.5511743025176239E-2</v>
      </c>
      <c r="K109" s="57">
        <f t="shared" si="9"/>
        <v>2.2175085466547593E-2</v>
      </c>
      <c r="L109" s="57">
        <f t="shared" si="7"/>
        <v>2.2242084836118878E-2</v>
      </c>
    </row>
    <row r="110" spans="1:12" x14ac:dyDescent="0.3">
      <c r="A110" s="7" t="s">
        <v>406</v>
      </c>
      <c r="B110" s="7" t="s">
        <v>407</v>
      </c>
      <c r="C110" s="7" t="s">
        <v>347</v>
      </c>
      <c r="D110" s="53">
        <f>_xlfn.XLOOKUP(C110,'County PPHU'!$B$3:$B$17,'County PPHU'!$F$3:$F$17)</f>
        <v>2.4541810432311753</v>
      </c>
      <c r="E110" s="61" t="s">
        <v>75</v>
      </c>
      <c r="F110" s="56">
        <f>_xlfn.XLOOKUP(E110,CDP!B:B,CDP!C:C)</f>
        <v>2609.0770552656359</v>
      </c>
      <c r="G110" s="56">
        <f>_xlfn.XLOOKUP(E110,CDP!B:B,CDP!D:D)</f>
        <v>2630.8505154044119</v>
      </c>
      <c r="H110" s="56">
        <f>_xlfn.XLOOKUP(E110,CDP!B:B,CDP!E:E)</f>
        <v>2663.2939109169524</v>
      </c>
      <c r="I110" s="56">
        <f>_xlfn.XLOOKUP(E110,CDP!B:B,CDP!F:F)</f>
        <v>2675.4042509328738</v>
      </c>
      <c r="J110" s="57">
        <f t="shared" si="8"/>
        <v>8.3452729365860907E-3</v>
      </c>
      <c r="K110" s="57">
        <f t="shared" si="9"/>
        <v>1.2331903816873969E-2</v>
      </c>
      <c r="L110" s="57">
        <f t="shared" si="7"/>
        <v>4.5471286388184765E-3</v>
      </c>
    </row>
    <row r="111" spans="1:12" x14ac:dyDescent="0.3">
      <c r="A111" s="7" t="s">
        <v>408</v>
      </c>
      <c r="B111" s="7" t="s">
        <v>409</v>
      </c>
      <c r="C111" s="7" t="s">
        <v>347</v>
      </c>
      <c r="D111" s="53">
        <f>_xlfn.XLOOKUP(C111,'County PPHU'!$B$3:$B$17,'County PPHU'!$F$3:$F$17)</f>
        <v>2.4541810432311753</v>
      </c>
      <c r="E111" s="60" t="s">
        <v>153</v>
      </c>
      <c r="F111" s="56">
        <f>_xlfn.XLOOKUP(E111,CDP!B:B,CDP!C:C)</f>
        <v>55807.260411110481</v>
      </c>
      <c r="G111" s="56">
        <f>_xlfn.XLOOKUP(E111,CDP!B:B,CDP!D:D)</f>
        <v>56629.32487939515</v>
      </c>
      <c r="H111" s="56">
        <f>_xlfn.XLOOKUP(E111,CDP!B:B,CDP!E:E)</f>
        <v>57337.730025303725</v>
      </c>
      <c r="I111" s="56">
        <f>_xlfn.XLOOKUP(E111,CDP!B:B,CDP!F:F)</f>
        <v>57660.353582660442</v>
      </c>
      <c r="J111" s="57">
        <f t="shared" si="8"/>
        <v>1.4730421494064358E-2</v>
      </c>
      <c r="K111" s="57">
        <f t="shared" si="9"/>
        <v>1.2509510706992933E-2</v>
      </c>
      <c r="L111" s="57">
        <f t="shared" si="7"/>
        <v>5.6267235765060861E-3</v>
      </c>
    </row>
    <row r="112" spans="1:12" x14ac:dyDescent="0.3">
      <c r="A112" s="7" t="s">
        <v>410</v>
      </c>
      <c r="B112" s="7" t="s">
        <v>411</v>
      </c>
      <c r="C112" s="7" t="s">
        <v>347</v>
      </c>
      <c r="D112" s="53">
        <f>_xlfn.XLOOKUP(C112,'County PPHU'!$B$3:$B$17,'County PPHU'!$F$3:$F$17)</f>
        <v>2.4541810432311753</v>
      </c>
      <c r="E112" s="58" t="s">
        <v>176</v>
      </c>
      <c r="F112" s="56">
        <f>_xlfn.XLOOKUP(E112,CDP!B:B,CDP!C:C)</f>
        <v>3652.9161445051714</v>
      </c>
      <c r="G112" s="56">
        <f>_xlfn.XLOOKUP(E112,CDP!B:B,CDP!D:D)</f>
        <v>3667.2780596251268</v>
      </c>
      <c r="H112" s="56">
        <f>_xlfn.XLOOKUP(E112,CDP!B:B,CDP!E:E)</f>
        <v>3676.8869517303178</v>
      </c>
      <c r="I112" s="56">
        <f>_xlfn.XLOOKUP(E112,CDP!B:B,CDP!F:F)</f>
        <v>3633.849497390629</v>
      </c>
      <c r="J112" s="57">
        <f t="shared" si="8"/>
        <v>3.93163011463023E-3</v>
      </c>
      <c r="K112" s="57">
        <f t="shared" si="9"/>
        <v>2.6201700413666534E-3</v>
      </c>
      <c r="L112" s="57">
        <f t="shared" si="7"/>
        <v>-1.1704861994583669E-2</v>
      </c>
    </row>
    <row r="113" spans="1:12" x14ac:dyDescent="0.3">
      <c r="A113" s="7" t="s">
        <v>412</v>
      </c>
      <c r="B113" s="7" t="s">
        <v>413</v>
      </c>
      <c r="C113" s="7" t="s">
        <v>347</v>
      </c>
      <c r="D113" s="53">
        <f>_xlfn.XLOOKUP(C113,'County PPHU'!$B$3:$B$17,'County PPHU'!$F$3:$F$17)</f>
        <v>2.4541810432311753</v>
      </c>
      <c r="E113" s="58" t="s">
        <v>68</v>
      </c>
      <c r="F113" s="56">
        <f>_xlfn.XLOOKUP(E113,CDP!B:B,CDP!C:C)</f>
        <v>1860.3491073516761</v>
      </c>
      <c r="G113" s="56">
        <f>_xlfn.XLOOKUP(E113,CDP!B:B,CDP!D:D)</f>
        <v>1875.8742284098601</v>
      </c>
      <c r="H113" s="56">
        <f>_xlfn.XLOOKUP(E113,CDP!B:B,CDP!E:E)</f>
        <v>1899.0073289671629</v>
      </c>
      <c r="I113" s="56">
        <f>_xlfn.XLOOKUP(E113,CDP!B:B,CDP!F:F)</f>
        <v>1907.6423595780359</v>
      </c>
      <c r="J113" s="57">
        <f t="shared" si="8"/>
        <v>8.3452729365860248E-3</v>
      </c>
      <c r="K113" s="57">
        <f t="shared" si="9"/>
        <v>1.2331903816873879E-2</v>
      </c>
      <c r="L113" s="57">
        <f t="shared" si="7"/>
        <v>4.5471286388185711E-3</v>
      </c>
    </row>
    <row r="114" spans="1:12" x14ac:dyDescent="0.3">
      <c r="A114" s="7" t="s">
        <v>414</v>
      </c>
      <c r="B114" s="7" t="s">
        <v>415</v>
      </c>
      <c r="C114" s="7" t="s">
        <v>347</v>
      </c>
      <c r="D114" s="53">
        <f>_xlfn.XLOOKUP(C114,'County PPHU'!$B$3:$B$17,'County PPHU'!$F$3:$F$17)</f>
        <v>2.4541810432311753</v>
      </c>
      <c r="E114" s="59" t="s">
        <v>153</v>
      </c>
      <c r="F114" s="56">
        <f>_xlfn.XLOOKUP(E114,CDP!B:B,CDP!C:C)</f>
        <v>55807.260411110481</v>
      </c>
      <c r="G114" s="56">
        <f>_xlfn.XLOOKUP(E114,CDP!B:B,CDP!D:D)</f>
        <v>56629.32487939515</v>
      </c>
      <c r="H114" s="56">
        <f>_xlfn.XLOOKUP(E114,CDP!B:B,CDP!E:E)</f>
        <v>57337.730025303725</v>
      </c>
      <c r="I114" s="56">
        <f>_xlfn.XLOOKUP(E114,CDP!B:B,CDP!F:F)</f>
        <v>57660.353582660442</v>
      </c>
      <c r="J114" s="57">
        <f t="shared" si="8"/>
        <v>1.4730421494064358E-2</v>
      </c>
      <c r="K114" s="57">
        <f t="shared" si="9"/>
        <v>1.2509510706992933E-2</v>
      </c>
      <c r="L114" s="57">
        <f t="shared" si="7"/>
        <v>5.6267235765060861E-3</v>
      </c>
    </row>
    <row r="115" spans="1:12" x14ac:dyDescent="0.3">
      <c r="A115" s="7" t="s">
        <v>416</v>
      </c>
      <c r="B115" s="7" t="s">
        <v>417</v>
      </c>
      <c r="C115" s="7" t="s">
        <v>418</v>
      </c>
      <c r="D115" s="53">
        <f>_xlfn.XLOOKUP(C115,'County PPHU'!$B$3:$B$17,'County PPHU'!$F$3:$F$17)</f>
        <v>2.2529921759357157</v>
      </c>
      <c r="E115" s="58" t="s">
        <v>94</v>
      </c>
      <c r="F115" s="56">
        <f>_xlfn.XLOOKUP(E115,CDP!B:B,CDP!C:C)</f>
        <v>1486.0424027905979</v>
      </c>
      <c r="G115" s="56">
        <f>_xlfn.XLOOKUP(E115,CDP!B:B,CDP!D:D)</f>
        <v>1417.2028176608826</v>
      </c>
      <c r="H115" s="56">
        <f>_xlfn.XLOOKUP(E115,CDP!B:B,CDP!E:E)</f>
        <v>1348.238057722954</v>
      </c>
      <c r="I115" s="56">
        <f>_xlfn.XLOOKUP(E115,CDP!B:B,CDP!F:F)</f>
        <v>1211.5796961141641</v>
      </c>
      <c r="J115" s="57">
        <f t="shared" si="8"/>
        <v>-4.6324105557447967E-2</v>
      </c>
      <c r="K115" s="57">
        <f t="shared" si="9"/>
        <v>-4.8662590194222276E-2</v>
      </c>
      <c r="L115" s="57">
        <f t="shared" si="7"/>
        <v>-0.10136070616460185</v>
      </c>
    </row>
    <row r="116" spans="1:12" x14ac:dyDescent="0.3">
      <c r="A116" s="7" t="s">
        <v>419</v>
      </c>
      <c r="B116" s="7" t="s">
        <v>420</v>
      </c>
      <c r="C116" s="7" t="s">
        <v>418</v>
      </c>
      <c r="D116" s="53">
        <f>_xlfn.XLOOKUP(C116,'County PPHU'!$B$3:$B$17,'County PPHU'!$F$3:$F$17)</f>
        <v>2.2529921759357157</v>
      </c>
      <c r="E116" s="61" t="s">
        <v>180</v>
      </c>
      <c r="F116" s="56">
        <f>_xlfn.XLOOKUP(E116,CDP!B:B,CDP!C:C)</f>
        <v>300.89564889718889</v>
      </c>
      <c r="G116" s="56">
        <f>_xlfn.XLOOKUP(E116,CDP!B:B,CDP!D:D)</f>
        <v>298.27068511711326</v>
      </c>
      <c r="H116" s="56">
        <f>_xlfn.XLOOKUP(E116,CDP!B:B,CDP!E:E)</f>
        <v>291.8280223287216</v>
      </c>
      <c r="I116" s="56">
        <f>_xlfn.XLOOKUP(E116,CDP!B:B,CDP!F:F)</f>
        <v>276.67396388334413</v>
      </c>
      <c r="J116" s="57">
        <f t="shared" si="8"/>
        <v>-8.7238342917100101E-3</v>
      </c>
      <c r="K116" s="57">
        <f t="shared" si="9"/>
        <v>-2.1600053608560311E-2</v>
      </c>
      <c r="L116" s="57">
        <f t="shared" si="7"/>
        <v>-5.1928044210598816E-2</v>
      </c>
    </row>
    <row r="117" spans="1:12" x14ac:dyDescent="0.3">
      <c r="A117" s="7" t="s">
        <v>421</v>
      </c>
      <c r="B117" s="7" t="s">
        <v>422</v>
      </c>
      <c r="C117" s="7" t="s">
        <v>418</v>
      </c>
      <c r="D117" s="53">
        <f>_xlfn.XLOOKUP(C117,'County PPHU'!$B$3:$B$17,'County PPHU'!$F$3:$F$17)</f>
        <v>2.2529921759357157</v>
      </c>
      <c r="E117" s="59" t="s">
        <v>154</v>
      </c>
      <c r="F117" s="56">
        <f>_xlfn.XLOOKUP(E117,CDP!B:B,CDP!C:C)</f>
        <v>25829.420571075319</v>
      </c>
      <c r="G117" s="56">
        <f>_xlfn.XLOOKUP(E117,CDP!B:B,CDP!D:D)</f>
        <v>26151.525464320908</v>
      </c>
      <c r="H117" s="56">
        <f>_xlfn.XLOOKUP(E117,CDP!B:B,CDP!E:E)</f>
        <v>26122.262933228965</v>
      </c>
      <c r="I117" s="56">
        <f>_xlfn.XLOOKUP(E117,CDP!B:B,CDP!F:F)</f>
        <v>25781.382001888353</v>
      </c>
      <c r="J117" s="57">
        <f t="shared" si="8"/>
        <v>1.2470465311416741E-2</v>
      </c>
      <c r="K117" s="57">
        <f t="shared" si="9"/>
        <v>-1.1189607708302312E-3</v>
      </c>
      <c r="L117" s="57">
        <f t="shared" si="7"/>
        <v>-1.3049441092141879E-2</v>
      </c>
    </row>
    <row r="118" spans="1:12" x14ac:dyDescent="0.3">
      <c r="A118" s="7" t="s">
        <v>423</v>
      </c>
      <c r="B118" s="7" t="s">
        <v>424</v>
      </c>
      <c r="C118" s="7" t="s">
        <v>418</v>
      </c>
      <c r="D118" s="53">
        <f>_xlfn.XLOOKUP(C118,'County PPHU'!$B$3:$B$17,'County PPHU'!$F$3:$F$17)</f>
        <v>2.2529921759357157</v>
      </c>
      <c r="E118" s="59" t="s">
        <v>154</v>
      </c>
      <c r="F118" s="56">
        <f>_xlfn.XLOOKUP(E118,CDP!B:B,CDP!C:C)</f>
        <v>25829.420571075319</v>
      </c>
      <c r="G118" s="56">
        <f>_xlfn.XLOOKUP(E118,CDP!B:B,CDP!D:D)</f>
        <v>26151.525464320908</v>
      </c>
      <c r="H118" s="56">
        <f>_xlfn.XLOOKUP(E118,CDP!B:B,CDP!E:E)</f>
        <v>26122.262933228965</v>
      </c>
      <c r="I118" s="56">
        <f>_xlfn.XLOOKUP(E118,CDP!B:B,CDP!F:F)</f>
        <v>25781.382001888353</v>
      </c>
      <c r="J118" s="57">
        <f t="shared" si="8"/>
        <v>1.2470465311416741E-2</v>
      </c>
      <c r="K118" s="57">
        <f t="shared" si="9"/>
        <v>-1.1189607708302312E-3</v>
      </c>
      <c r="L118" s="57">
        <f t="shared" si="7"/>
        <v>-1.3049441092141879E-2</v>
      </c>
    </row>
    <row r="119" spans="1:12" x14ac:dyDescent="0.3">
      <c r="A119" s="7" t="s">
        <v>425</v>
      </c>
      <c r="B119" s="7" t="s">
        <v>426</v>
      </c>
      <c r="C119" s="7" t="s">
        <v>418</v>
      </c>
      <c r="D119" s="53">
        <f>_xlfn.XLOOKUP(C119,'County PPHU'!$B$3:$B$17,'County PPHU'!$F$3:$F$17)</f>
        <v>2.2529921759357157</v>
      </c>
      <c r="E119" s="59" t="s">
        <v>154</v>
      </c>
      <c r="F119" s="56">
        <f>_xlfn.XLOOKUP(E119,CDP!B:B,CDP!C:C)</f>
        <v>25829.420571075319</v>
      </c>
      <c r="G119" s="56">
        <f>_xlfn.XLOOKUP(E119,CDP!B:B,CDP!D:D)</f>
        <v>26151.525464320908</v>
      </c>
      <c r="H119" s="56">
        <f>_xlfn.XLOOKUP(E119,CDP!B:B,CDP!E:E)</f>
        <v>26122.262933228965</v>
      </c>
      <c r="I119" s="56">
        <f>_xlfn.XLOOKUP(E119,CDP!B:B,CDP!F:F)</f>
        <v>25781.382001888353</v>
      </c>
      <c r="J119" s="57">
        <f t="shared" si="8"/>
        <v>1.2470465311416741E-2</v>
      </c>
      <c r="K119" s="57">
        <f t="shared" si="9"/>
        <v>-1.1189607708302312E-3</v>
      </c>
      <c r="L119" s="57">
        <f t="shared" si="7"/>
        <v>-1.3049441092141879E-2</v>
      </c>
    </row>
    <row r="120" spans="1:12" x14ac:dyDescent="0.3">
      <c r="A120" s="7" t="s">
        <v>427</v>
      </c>
      <c r="B120" s="7" t="s">
        <v>428</v>
      </c>
      <c r="C120" s="7" t="s">
        <v>418</v>
      </c>
      <c r="D120" s="53">
        <f>_xlfn.XLOOKUP(C120,'County PPHU'!$B$3:$B$17,'County PPHU'!$F$3:$F$17)</f>
        <v>2.2529921759357157</v>
      </c>
      <c r="E120" s="59" t="s">
        <v>154</v>
      </c>
      <c r="F120" s="56">
        <f>_xlfn.XLOOKUP(E120,CDP!B:B,CDP!C:C)</f>
        <v>25829.420571075319</v>
      </c>
      <c r="G120" s="56">
        <f>_xlfn.XLOOKUP(E120,CDP!B:B,CDP!D:D)</f>
        <v>26151.525464320908</v>
      </c>
      <c r="H120" s="56">
        <f>_xlfn.XLOOKUP(E120,CDP!B:B,CDP!E:E)</f>
        <v>26122.262933228965</v>
      </c>
      <c r="I120" s="56">
        <f>_xlfn.XLOOKUP(E120,CDP!B:B,CDP!F:F)</f>
        <v>25781.382001888353</v>
      </c>
      <c r="J120" s="57">
        <f t="shared" si="8"/>
        <v>1.2470465311416741E-2</v>
      </c>
      <c r="K120" s="57">
        <f t="shared" si="9"/>
        <v>-1.1189607708302312E-3</v>
      </c>
      <c r="L120" s="57">
        <f t="shared" si="7"/>
        <v>-1.3049441092141879E-2</v>
      </c>
    </row>
    <row r="121" spans="1:12" x14ac:dyDescent="0.3">
      <c r="A121" s="7" t="s">
        <v>429</v>
      </c>
      <c r="B121" s="7" t="s">
        <v>430</v>
      </c>
      <c r="C121" s="7" t="s">
        <v>418</v>
      </c>
      <c r="D121" s="53">
        <f>_xlfn.XLOOKUP(C121,'County PPHU'!$B$3:$B$17,'County PPHU'!$F$3:$F$17)</f>
        <v>2.2529921759357157</v>
      </c>
      <c r="E121" s="58" t="s">
        <v>180</v>
      </c>
      <c r="F121" s="56">
        <f>_xlfn.XLOOKUP(E121,CDP!B:B,CDP!C:C)</f>
        <v>300.89564889718889</v>
      </c>
      <c r="G121" s="56">
        <f>_xlfn.XLOOKUP(E121,CDP!B:B,CDP!D:D)</f>
        <v>298.27068511711326</v>
      </c>
      <c r="H121" s="56">
        <f>_xlfn.XLOOKUP(E121,CDP!B:B,CDP!E:E)</f>
        <v>291.8280223287216</v>
      </c>
      <c r="I121" s="56">
        <f>_xlfn.XLOOKUP(E121,CDP!B:B,CDP!F:F)</f>
        <v>276.67396388334413</v>
      </c>
      <c r="J121" s="57">
        <f t="shared" si="8"/>
        <v>-8.7238342917100101E-3</v>
      </c>
      <c r="K121" s="57">
        <f t="shared" si="9"/>
        <v>-2.1600053608560311E-2</v>
      </c>
      <c r="L121" s="57">
        <f t="shared" si="7"/>
        <v>-5.1928044210598816E-2</v>
      </c>
    </row>
    <row r="122" spans="1:12" x14ac:dyDescent="0.3">
      <c r="A122" s="7" t="s">
        <v>431</v>
      </c>
      <c r="B122" s="7" t="s">
        <v>432</v>
      </c>
      <c r="C122" s="7" t="s">
        <v>418</v>
      </c>
      <c r="D122" s="53">
        <f>_xlfn.XLOOKUP(C122,'County PPHU'!$B$3:$B$17,'County PPHU'!$F$3:$F$17)</f>
        <v>2.2529921759357157</v>
      </c>
      <c r="E122" s="59" t="s">
        <v>154</v>
      </c>
      <c r="F122" s="56">
        <f>_xlfn.XLOOKUP(E122,CDP!B:B,CDP!C:C)</f>
        <v>25829.420571075319</v>
      </c>
      <c r="G122" s="56">
        <f>_xlfn.XLOOKUP(E122,CDP!B:B,CDP!D:D)</f>
        <v>26151.525464320908</v>
      </c>
      <c r="H122" s="56">
        <f>_xlfn.XLOOKUP(E122,CDP!B:B,CDP!E:E)</f>
        <v>26122.262933228965</v>
      </c>
      <c r="I122" s="56">
        <f>_xlfn.XLOOKUP(E122,CDP!B:B,CDP!F:F)</f>
        <v>25781.382001888353</v>
      </c>
      <c r="J122" s="57">
        <f t="shared" si="8"/>
        <v>1.2470465311416741E-2</v>
      </c>
      <c r="K122" s="57">
        <f t="shared" si="9"/>
        <v>-1.1189607708302312E-3</v>
      </c>
      <c r="L122" s="57">
        <f t="shared" si="7"/>
        <v>-1.3049441092141879E-2</v>
      </c>
    </row>
    <row r="123" spans="1:12" x14ac:dyDescent="0.3">
      <c r="A123" s="7" t="s">
        <v>433</v>
      </c>
      <c r="B123" s="7" t="s">
        <v>434</v>
      </c>
      <c r="C123" s="7" t="s">
        <v>418</v>
      </c>
      <c r="D123" s="53">
        <f>_xlfn.XLOOKUP(C123,'County PPHU'!$B$3:$B$17,'County PPHU'!$F$3:$F$17)</f>
        <v>2.2529921759357157</v>
      </c>
      <c r="E123" s="59" t="s">
        <v>154</v>
      </c>
      <c r="F123" s="56">
        <f>_xlfn.XLOOKUP(E123,CDP!B:B,CDP!C:C)</f>
        <v>25829.420571075319</v>
      </c>
      <c r="G123" s="56">
        <f>_xlfn.XLOOKUP(E123,CDP!B:B,CDP!D:D)</f>
        <v>26151.525464320908</v>
      </c>
      <c r="H123" s="56">
        <f>_xlfn.XLOOKUP(E123,CDP!B:B,CDP!E:E)</f>
        <v>26122.262933228965</v>
      </c>
      <c r="I123" s="56">
        <f>_xlfn.XLOOKUP(E123,CDP!B:B,CDP!F:F)</f>
        <v>25781.382001888353</v>
      </c>
      <c r="J123" s="57">
        <f t="shared" si="8"/>
        <v>1.2470465311416741E-2</v>
      </c>
      <c r="K123" s="57">
        <f t="shared" si="9"/>
        <v>-1.1189607708302312E-3</v>
      </c>
      <c r="L123" s="57">
        <f t="shared" si="7"/>
        <v>-1.3049441092141879E-2</v>
      </c>
    </row>
    <row r="124" spans="1:12" x14ac:dyDescent="0.3">
      <c r="A124" s="7" t="s">
        <v>435</v>
      </c>
      <c r="B124" s="7" t="s">
        <v>436</v>
      </c>
      <c r="C124" s="7" t="s">
        <v>418</v>
      </c>
      <c r="D124" s="53">
        <f>_xlfn.XLOOKUP(C124,'County PPHU'!$B$3:$B$17,'County PPHU'!$F$3:$F$17)</f>
        <v>2.2529921759357157</v>
      </c>
      <c r="E124" s="59" t="s">
        <v>154</v>
      </c>
      <c r="F124" s="56">
        <f>_xlfn.XLOOKUP(E124,CDP!B:B,CDP!C:C)</f>
        <v>25829.420571075319</v>
      </c>
      <c r="G124" s="56">
        <f>_xlfn.XLOOKUP(E124,CDP!B:B,CDP!D:D)</f>
        <v>26151.525464320908</v>
      </c>
      <c r="H124" s="56">
        <f>_xlfn.XLOOKUP(E124,CDP!B:B,CDP!E:E)</f>
        <v>26122.262933228965</v>
      </c>
      <c r="I124" s="56">
        <f>_xlfn.XLOOKUP(E124,CDP!B:B,CDP!F:F)</f>
        <v>25781.382001888353</v>
      </c>
      <c r="J124" s="57">
        <f t="shared" si="8"/>
        <v>1.2470465311416741E-2</v>
      </c>
      <c r="K124" s="57">
        <f t="shared" si="9"/>
        <v>-1.1189607708302312E-3</v>
      </c>
      <c r="L124" s="57">
        <f t="shared" si="7"/>
        <v>-1.3049441092141879E-2</v>
      </c>
    </row>
    <row r="125" spans="1:12" x14ac:dyDescent="0.3">
      <c r="A125" s="7" t="s">
        <v>437</v>
      </c>
      <c r="B125" s="7" t="s">
        <v>438</v>
      </c>
      <c r="C125" s="7" t="s">
        <v>418</v>
      </c>
      <c r="D125" s="53">
        <f>_xlfn.XLOOKUP(C125,'County PPHU'!$B$3:$B$17,'County PPHU'!$F$3:$F$17)</f>
        <v>2.2529921759357157</v>
      </c>
      <c r="E125" s="59" t="s">
        <v>154</v>
      </c>
      <c r="F125" s="56">
        <f>_xlfn.XLOOKUP(E125,CDP!B:B,CDP!C:C)</f>
        <v>25829.420571075319</v>
      </c>
      <c r="G125" s="56">
        <f>_xlfn.XLOOKUP(E125,CDP!B:B,CDP!D:D)</f>
        <v>26151.525464320908</v>
      </c>
      <c r="H125" s="56">
        <f>_xlfn.XLOOKUP(E125,CDP!B:B,CDP!E:E)</f>
        <v>26122.262933228965</v>
      </c>
      <c r="I125" s="56">
        <f>_xlfn.XLOOKUP(E125,CDP!B:B,CDP!F:F)</f>
        <v>25781.382001888353</v>
      </c>
      <c r="J125" s="57">
        <f t="shared" si="8"/>
        <v>1.2470465311416741E-2</v>
      </c>
      <c r="K125" s="57">
        <f t="shared" si="9"/>
        <v>-1.1189607708302312E-3</v>
      </c>
      <c r="L125" s="57">
        <f t="shared" si="7"/>
        <v>-1.3049441092141879E-2</v>
      </c>
    </row>
    <row r="126" spans="1:12" x14ac:dyDescent="0.3">
      <c r="A126" s="7" t="s">
        <v>439</v>
      </c>
      <c r="B126" s="7" t="s">
        <v>440</v>
      </c>
      <c r="C126" s="7" t="s">
        <v>418</v>
      </c>
      <c r="D126" s="53">
        <f>_xlfn.XLOOKUP(C126,'County PPHU'!$B$3:$B$17,'County PPHU'!$F$3:$F$17)</f>
        <v>2.2529921759357157</v>
      </c>
      <c r="E126" s="59" t="s">
        <v>154</v>
      </c>
      <c r="F126" s="56">
        <f>_xlfn.XLOOKUP(E126,CDP!B:B,CDP!C:C)</f>
        <v>25829.420571075319</v>
      </c>
      <c r="G126" s="56">
        <f>_xlfn.XLOOKUP(E126,CDP!B:B,CDP!D:D)</f>
        <v>26151.525464320908</v>
      </c>
      <c r="H126" s="56">
        <f>_xlfn.XLOOKUP(E126,CDP!B:B,CDP!E:E)</f>
        <v>26122.262933228965</v>
      </c>
      <c r="I126" s="56">
        <f>_xlfn.XLOOKUP(E126,CDP!B:B,CDP!F:F)</f>
        <v>25781.382001888353</v>
      </c>
      <c r="J126" s="57">
        <f t="shared" si="8"/>
        <v>1.2470465311416741E-2</v>
      </c>
      <c r="K126" s="57">
        <f t="shared" si="9"/>
        <v>-1.1189607708302312E-3</v>
      </c>
      <c r="L126" s="57">
        <f t="shared" si="7"/>
        <v>-1.3049441092141879E-2</v>
      </c>
    </row>
    <row r="127" spans="1:12" x14ac:dyDescent="0.3">
      <c r="A127" s="7" t="s">
        <v>441</v>
      </c>
      <c r="B127" s="7" t="s">
        <v>442</v>
      </c>
      <c r="C127" s="7" t="s">
        <v>418</v>
      </c>
      <c r="D127" s="53">
        <f>_xlfn.XLOOKUP(C127,'County PPHU'!$B$3:$B$17,'County PPHU'!$F$3:$F$17)</f>
        <v>2.2529921759357157</v>
      </c>
      <c r="E127" s="60" t="s">
        <v>154</v>
      </c>
      <c r="F127" s="56">
        <f>_xlfn.XLOOKUP(E127,CDP!B:B,CDP!C:C)</f>
        <v>25829.420571075319</v>
      </c>
      <c r="G127" s="56">
        <f>_xlfn.XLOOKUP(E127,CDP!B:B,CDP!D:D)</f>
        <v>26151.525464320908</v>
      </c>
      <c r="H127" s="56">
        <f>_xlfn.XLOOKUP(E127,CDP!B:B,CDP!E:E)</f>
        <v>26122.262933228965</v>
      </c>
      <c r="I127" s="56">
        <f>_xlfn.XLOOKUP(E127,CDP!B:B,CDP!F:F)</f>
        <v>25781.382001888353</v>
      </c>
      <c r="J127" s="57">
        <f t="shared" si="8"/>
        <v>1.2470465311416741E-2</v>
      </c>
      <c r="K127" s="57">
        <f t="shared" si="9"/>
        <v>-1.1189607708302312E-3</v>
      </c>
      <c r="L127" s="57">
        <f t="shared" si="7"/>
        <v>-1.3049441092141879E-2</v>
      </c>
    </row>
    <row r="128" spans="1:12" x14ac:dyDescent="0.3">
      <c r="A128" s="7" t="s">
        <v>443</v>
      </c>
      <c r="B128" s="7" t="s">
        <v>444</v>
      </c>
      <c r="C128" s="7" t="s">
        <v>418</v>
      </c>
      <c r="D128" s="53">
        <f>_xlfn.XLOOKUP(C128,'County PPHU'!$B$3:$B$17,'County PPHU'!$F$3:$F$17)</f>
        <v>2.2529921759357157</v>
      </c>
      <c r="E128" s="59" t="s">
        <v>154</v>
      </c>
      <c r="F128" s="56">
        <f>_xlfn.XLOOKUP(E128,CDP!B:B,CDP!C:C)</f>
        <v>25829.420571075319</v>
      </c>
      <c r="G128" s="56">
        <f>_xlfn.XLOOKUP(E128,CDP!B:B,CDP!D:D)</f>
        <v>26151.525464320908</v>
      </c>
      <c r="H128" s="56">
        <f>_xlfn.XLOOKUP(E128,CDP!B:B,CDP!E:E)</f>
        <v>26122.262933228965</v>
      </c>
      <c r="I128" s="56">
        <f>_xlfn.XLOOKUP(E128,CDP!B:B,CDP!F:F)</f>
        <v>25781.382001888353</v>
      </c>
      <c r="J128" s="57">
        <f t="shared" si="8"/>
        <v>1.2470465311416741E-2</v>
      </c>
      <c r="K128" s="57">
        <f t="shared" si="9"/>
        <v>-1.1189607708302312E-3</v>
      </c>
      <c r="L128" s="57">
        <f t="shared" si="7"/>
        <v>-1.3049441092141879E-2</v>
      </c>
    </row>
    <row r="129" spans="1:12" x14ac:dyDescent="0.3">
      <c r="A129" s="7" t="s">
        <v>445</v>
      </c>
      <c r="B129" s="7" t="s">
        <v>446</v>
      </c>
      <c r="C129" s="7" t="s">
        <v>418</v>
      </c>
      <c r="D129" s="53">
        <f>_xlfn.XLOOKUP(C129,'County PPHU'!$B$3:$B$17,'County PPHU'!$F$3:$F$17)</f>
        <v>2.2529921759357157</v>
      </c>
      <c r="E129" s="59" t="s">
        <v>154</v>
      </c>
      <c r="F129" s="56">
        <f>_xlfn.XLOOKUP(E129,CDP!B:B,CDP!C:C)</f>
        <v>25829.420571075319</v>
      </c>
      <c r="G129" s="56">
        <f>_xlfn.XLOOKUP(E129,CDP!B:B,CDP!D:D)</f>
        <v>26151.525464320908</v>
      </c>
      <c r="H129" s="56">
        <f>_xlfn.XLOOKUP(E129,CDP!B:B,CDP!E:E)</f>
        <v>26122.262933228965</v>
      </c>
      <c r="I129" s="56">
        <f>_xlfn.XLOOKUP(E129,CDP!B:B,CDP!F:F)</f>
        <v>25781.382001888353</v>
      </c>
      <c r="J129" s="57">
        <f t="shared" si="8"/>
        <v>1.2470465311416741E-2</v>
      </c>
      <c r="K129" s="57">
        <f t="shared" si="9"/>
        <v>-1.1189607708302312E-3</v>
      </c>
      <c r="L129" s="57">
        <f t="shared" si="7"/>
        <v>-1.3049441092141879E-2</v>
      </c>
    </row>
    <row r="130" spans="1:12" x14ac:dyDescent="0.3">
      <c r="A130" s="7" t="s">
        <v>447</v>
      </c>
      <c r="B130" s="7" t="s">
        <v>448</v>
      </c>
      <c r="C130" s="7" t="s">
        <v>418</v>
      </c>
      <c r="D130" s="53">
        <f>_xlfn.XLOOKUP(C130,'County PPHU'!$B$3:$B$17,'County PPHU'!$F$3:$F$17)</f>
        <v>2.2529921759357157</v>
      </c>
      <c r="E130" s="59" t="s">
        <v>154</v>
      </c>
      <c r="F130" s="56">
        <f>_xlfn.XLOOKUP(E130,CDP!B:B,CDP!C:C)</f>
        <v>25829.420571075319</v>
      </c>
      <c r="G130" s="56">
        <f>_xlfn.XLOOKUP(E130,CDP!B:B,CDP!D:D)</f>
        <v>26151.525464320908</v>
      </c>
      <c r="H130" s="56">
        <f>_xlfn.XLOOKUP(E130,CDP!B:B,CDP!E:E)</f>
        <v>26122.262933228965</v>
      </c>
      <c r="I130" s="56">
        <f>_xlfn.XLOOKUP(E130,CDP!B:B,CDP!F:F)</f>
        <v>25781.382001888353</v>
      </c>
      <c r="J130" s="57">
        <f t="shared" ref="J130:J163" si="10">((G130-F130)/F130)</f>
        <v>1.2470465311416741E-2</v>
      </c>
      <c r="K130" s="57">
        <f t="shared" ref="K130:K163" si="11">((H130-G130)/G130)</f>
        <v>-1.1189607708302312E-3</v>
      </c>
      <c r="L130" s="57">
        <f t="shared" si="7"/>
        <v>-1.3049441092141879E-2</v>
      </c>
    </row>
    <row r="131" spans="1:12" x14ac:dyDescent="0.3">
      <c r="A131" s="7" t="s">
        <v>449</v>
      </c>
      <c r="B131" s="7" t="s">
        <v>450</v>
      </c>
      <c r="C131" s="7" t="s">
        <v>418</v>
      </c>
      <c r="D131" s="53">
        <f>_xlfn.XLOOKUP(C131,'County PPHU'!$B$3:$B$17,'County PPHU'!$F$3:$F$17)</f>
        <v>2.2529921759357157</v>
      </c>
      <c r="E131" s="60" t="s">
        <v>154</v>
      </c>
      <c r="F131" s="56">
        <f>_xlfn.XLOOKUP(E131,CDP!B:B,CDP!C:C)</f>
        <v>25829.420571075319</v>
      </c>
      <c r="G131" s="56">
        <f>_xlfn.XLOOKUP(E131,CDP!B:B,CDP!D:D)</f>
        <v>26151.525464320908</v>
      </c>
      <c r="H131" s="56">
        <f>_xlfn.XLOOKUP(E131,CDP!B:B,CDP!E:E)</f>
        <v>26122.262933228965</v>
      </c>
      <c r="I131" s="56">
        <f>_xlfn.XLOOKUP(E131,CDP!B:B,CDP!F:F)</f>
        <v>25781.382001888353</v>
      </c>
      <c r="J131" s="57">
        <f t="shared" si="10"/>
        <v>1.2470465311416741E-2</v>
      </c>
      <c r="K131" s="57">
        <f t="shared" si="11"/>
        <v>-1.1189607708302312E-3</v>
      </c>
      <c r="L131" s="57">
        <f t="shared" ref="L131:L194" si="12">(I131-H131)/H131</f>
        <v>-1.3049441092141879E-2</v>
      </c>
    </row>
    <row r="132" spans="1:12" x14ac:dyDescent="0.3">
      <c r="A132" s="7" t="s">
        <v>451</v>
      </c>
      <c r="B132" s="7" t="s">
        <v>452</v>
      </c>
      <c r="C132" s="7" t="s">
        <v>418</v>
      </c>
      <c r="D132" s="53">
        <f>_xlfn.XLOOKUP(C132,'County PPHU'!$B$3:$B$17,'County PPHU'!$F$3:$F$17)</f>
        <v>2.2529921759357157</v>
      </c>
      <c r="E132" s="58" t="s">
        <v>138</v>
      </c>
      <c r="F132" s="56">
        <f>_xlfn.XLOOKUP(E132,CDP!B:B,CDP!C:C)</f>
        <v>2654.2876718443617</v>
      </c>
      <c r="G132" s="56">
        <f>_xlfn.XLOOKUP(E132,CDP!B:B,CDP!D:D)</f>
        <v>2743.250313118941</v>
      </c>
      <c r="H132" s="56">
        <f>_xlfn.XLOOKUP(E132,CDP!B:B,CDP!E:E)</f>
        <v>2793.6924070965902</v>
      </c>
      <c r="I132" s="56">
        <f>_xlfn.XLOOKUP(E132,CDP!B:B,CDP!F:F)</f>
        <v>2856.6216758930118</v>
      </c>
      <c r="J132" s="57">
        <f t="shared" si="10"/>
        <v>3.3516578560138718E-2</v>
      </c>
      <c r="K132" s="57">
        <f t="shared" si="11"/>
        <v>1.8387711007056801E-2</v>
      </c>
      <c r="L132" s="57">
        <f t="shared" si="12"/>
        <v>2.2525482274486454E-2</v>
      </c>
    </row>
    <row r="133" spans="1:12" x14ac:dyDescent="0.3">
      <c r="A133" s="7" t="s">
        <v>453</v>
      </c>
      <c r="B133" s="7" t="s">
        <v>454</v>
      </c>
      <c r="C133" s="7" t="s">
        <v>418</v>
      </c>
      <c r="D133" s="53">
        <f>_xlfn.XLOOKUP(C133,'County PPHU'!$B$3:$B$17,'County PPHU'!$F$3:$F$17)</f>
        <v>2.2529921759357157</v>
      </c>
      <c r="E133" s="59" t="s">
        <v>154</v>
      </c>
      <c r="F133" s="56">
        <f>_xlfn.XLOOKUP(E133,CDP!B:B,CDP!C:C)</f>
        <v>25829.420571075319</v>
      </c>
      <c r="G133" s="56">
        <f>_xlfn.XLOOKUP(E133,CDP!B:B,CDP!D:D)</f>
        <v>26151.525464320908</v>
      </c>
      <c r="H133" s="56">
        <f>_xlfn.XLOOKUP(E133,CDP!B:B,CDP!E:E)</f>
        <v>26122.262933228965</v>
      </c>
      <c r="I133" s="56">
        <f>_xlfn.XLOOKUP(E133,CDP!B:B,CDP!F:F)</f>
        <v>25781.382001888353</v>
      </c>
      <c r="J133" s="57">
        <f t="shared" si="10"/>
        <v>1.2470465311416741E-2</v>
      </c>
      <c r="K133" s="57">
        <f t="shared" si="11"/>
        <v>-1.1189607708302312E-3</v>
      </c>
      <c r="L133" s="57">
        <f t="shared" si="12"/>
        <v>-1.3049441092141879E-2</v>
      </c>
    </row>
    <row r="134" spans="1:12" x14ac:dyDescent="0.3">
      <c r="A134" s="7" t="s">
        <v>455</v>
      </c>
      <c r="B134" s="7" t="s">
        <v>456</v>
      </c>
      <c r="C134" s="7" t="s">
        <v>418</v>
      </c>
      <c r="D134" s="53">
        <f>_xlfn.XLOOKUP(C134,'County PPHU'!$B$3:$B$17,'County PPHU'!$F$3:$F$17)</f>
        <v>2.2529921759357157</v>
      </c>
      <c r="E134" s="59" t="s">
        <v>154</v>
      </c>
      <c r="F134" s="56">
        <f>_xlfn.XLOOKUP(E134,CDP!B:B,CDP!C:C)</f>
        <v>25829.420571075319</v>
      </c>
      <c r="G134" s="56">
        <f>_xlfn.XLOOKUP(E134,CDP!B:B,CDP!D:D)</f>
        <v>26151.525464320908</v>
      </c>
      <c r="H134" s="56">
        <f>_xlfn.XLOOKUP(E134,CDP!B:B,CDP!E:E)</f>
        <v>26122.262933228965</v>
      </c>
      <c r="I134" s="56">
        <f>_xlfn.XLOOKUP(E134,CDP!B:B,CDP!F:F)</f>
        <v>25781.382001888353</v>
      </c>
      <c r="J134" s="57">
        <f t="shared" si="10"/>
        <v>1.2470465311416741E-2</v>
      </c>
      <c r="K134" s="57">
        <f t="shared" si="11"/>
        <v>-1.1189607708302312E-3</v>
      </c>
      <c r="L134" s="57">
        <f t="shared" si="12"/>
        <v>-1.3049441092141879E-2</v>
      </c>
    </row>
    <row r="135" spans="1:12" x14ac:dyDescent="0.3">
      <c r="A135" s="7" t="s">
        <v>457</v>
      </c>
      <c r="B135" s="7" t="s">
        <v>458</v>
      </c>
      <c r="C135" s="7" t="s">
        <v>418</v>
      </c>
      <c r="D135" s="53">
        <f>_xlfn.XLOOKUP(C135,'County PPHU'!$B$3:$B$17,'County PPHU'!$F$3:$F$17)</f>
        <v>2.2529921759357157</v>
      </c>
      <c r="E135" s="59" t="s">
        <v>154</v>
      </c>
      <c r="F135" s="56">
        <f>_xlfn.XLOOKUP(E135,CDP!B:B,CDP!C:C)</f>
        <v>25829.420571075319</v>
      </c>
      <c r="G135" s="56">
        <f>_xlfn.XLOOKUP(E135,CDP!B:B,CDP!D:D)</f>
        <v>26151.525464320908</v>
      </c>
      <c r="H135" s="56">
        <f>_xlfn.XLOOKUP(E135,CDP!B:B,CDP!E:E)</f>
        <v>26122.262933228965</v>
      </c>
      <c r="I135" s="56">
        <f>_xlfn.XLOOKUP(E135,CDP!B:B,CDP!F:F)</f>
        <v>25781.382001888353</v>
      </c>
      <c r="J135" s="57">
        <f t="shared" si="10"/>
        <v>1.2470465311416741E-2</v>
      </c>
      <c r="K135" s="57">
        <f t="shared" si="11"/>
        <v>-1.1189607708302312E-3</v>
      </c>
      <c r="L135" s="57">
        <f t="shared" si="12"/>
        <v>-1.3049441092141879E-2</v>
      </c>
    </row>
    <row r="136" spans="1:12" x14ac:dyDescent="0.3">
      <c r="A136" s="7" t="s">
        <v>459</v>
      </c>
      <c r="B136" s="7" t="s">
        <v>460</v>
      </c>
      <c r="C136" s="7" t="s">
        <v>418</v>
      </c>
      <c r="D136" s="53">
        <f>_xlfn.XLOOKUP(C136,'County PPHU'!$B$3:$B$17,'County PPHU'!$F$3:$F$17)</f>
        <v>2.2529921759357157</v>
      </c>
      <c r="E136" s="58" t="s">
        <v>138</v>
      </c>
      <c r="F136" s="56">
        <f>_xlfn.XLOOKUP(E136,CDP!B:B,CDP!C:C)</f>
        <v>2654.2876718443617</v>
      </c>
      <c r="G136" s="56">
        <f>_xlfn.XLOOKUP(E136,CDP!B:B,CDP!D:D)</f>
        <v>2743.250313118941</v>
      </c>
      <c r="H136" s="56">
        <f>_xlfn.XLOOKUP(E136,CDP!B:B,CDP!E:E)</f>
        <v>2793.6924070965902</v>
      </c>
      <c r="I136" s="56">
        <f>_xlfn.XLOOKUP(E136,CDP!B:B,CDP!F:F)</f>
        <v>2856.6216758930118</v>
      </c>
      <c r="J136" s="57">
        <f t="shared" si="10"/>
        <v>3.3516578560138718E-2</v>
      </c>
      <c r="K136" s="57">
        <f t="shared" si="11"/>
        <v>1.8387711007056801E-2</v>
      </c>
      <c r="L136" s="57">
        <f t="shared" si="12"/>
        <v>2.2525482274486454E-2</v>
      </c>
    </row>
    <row r="137" spans="1:12" x14ac:dyDescent="0.3">
      <c r="A137" s="7" t="s">
        <v>461</v>
      </c>
      <c r="B137" s="7" t="s">
        <v>462</v>
      </c>
      <c r="C137" s="7" t="s">
        <v>418</v>
      </c>
      <c r="D137" s="53">
        <f>_xlfn.XLOOKUP(C137,'County PPHU'!$B$3:$B$17,'County PPHU'!$F$3:$F$17)</f>
        <v>2.2529921759357157</v>
      </c>
      <c r="E137" s="59" t="s">
        <v>154</v>
      </c>
      <c r="F137" s="56">
        <f>_xlfn.XLOOKUP(E137,CDP!B:B,CDP!C:C)</f>
        <v>25829.420571075319</v>
      </c>
      <c r="G137" s="56">
        <f>_xlfn.XLOOKUP(E137,CDP!B:B,CDP!D:D)</f>
        <v>26151.525464320908</v>
      </c>
      <c r="H137" s="56">
        <f>_xlfn.XLOOKUP(E137,CDP!B:B,CDP!E:E)</f>
        <v>26122.262933228965</v>
      </c>
      <c r="I137" s="56">
        <f>_xlfn.XLOOKUP(E137,CDP!B:B,CDP!F:F)</f>
        <v>25781.382001888353</v>
      </c>
      <c r="J137" s="57">
        <f t="shared" si="10"/>
        <v>1.2470465311416741E-2</v>
      </c>
      <c r="K137" s="57">
        <f t="shared" si="11"/>
        <v>-1.1189607708302312E-3</v>
      </c>
      <c r="L137" s="57">
        <f t="shared" si="12"/>
        <v>-1.3049441092141879E-2</v>
      </c>
    </row>
    <row r="138" spans="1:12" x14ac:dyDescent="0.3">
      <c r="A138" s="7" t="s">
        <v>463</v>
      </c>
      <c r="B138" s="7" t="s">
        <v>464</v>
      </c>
      <c r="C138" s="7" t="s">
        <v>418</v>
      </c>
      <c r="D138" s="53">
        <f>_xlfn.XLOOKUP(C138,'County PPHU'!$B$3:$B$17,'County PPHU'!$F$3:$F$17)</f>
        <v>2.2529921759357157</v>
      </c>
      <c r="E138" s="59" t="s">
        <v>154</v>
      </c>
      <c r="F138" s="56">
        <f>_xlfn.XLOOKUP(E138,CDP!B:B,CDP!C:C)</f>
        <v>25829.420571075319</v>
      </c>
      <c r="G138" s="56">
        <f>_xlfn.XLOOKUP(E138,CDP!B:B,CDP!D:D)</f>
        <v>26151.525464320908</v>
      </c>
      <c r="H138" s="56">
        <f>_xlfn.XLOOKUP(E138,CDP!B:B,CDP!E:E)</f>
        <v>26122.262933228965</v>
      </c>
      <c r="I138" s="56">
        <f>_xlfn.XLOOKUP(E138,CDP!B:B,CDP!F:F)</f>
        <v>25781.382001888353</v>
      </c>
      <c r="J138" s="57">
        <f t="shared" si="10"/>
        <v>1.2470465311416741E-2</v>
      </c>
      <c r="K138" s="57">
        <f t="shared" si="11"/>
        <v>-1.1189607708302312E-3</v>
      </c>
      <c r="L138" s="57">
        <f t="shared" si="12"/>
        <v>-1.3049441092141879E-2</v>
      </c>
    </row>
    <row r="139" spans="1:12" x14ac:dyDescent="0.3">
      <c r="A139" s="7" t="s">
        <v>465</v>
      </c>
      <c r="B139" s="7" t="s">
        <v>466</v>
      </c>
      <c r="C139" s="7" t="s">
        <v>418</v>
      </c>
      <c r="D139" s="53">
        <f>_xlfn.XLOOKUP(C139,'County PPHU'!$B$3:$B$17,'County PPHU'!$F$3:$F$17)</f>
        <v>2.2529921759357157</v>
      </c>
      <c r="E139" s="60" t="s">
        <v>154</v>
      </c>
      <c r="F139" s="56">
        <f>_xlfn.XLOOKUP(E139,CDP!B:B,CDP!C:C)</f>
        <v>25829.420571075319</v>
      </c>
      <c r="G139" s="56">
        <f>_xlfn.XLOOKUP(E139,CDP!B:B,CDP!D:D)</f>
        <v>26151.525464320908</v>
      </c>
      <c r="H139" s="56">
        <f>_xlfn.XLOOKUP(E139,CDP!B:B,CDP!E:E)</f>
        <v>26122.262933228965</v>
      </c>
      <c r="I139" s="56">
        <f>_xlfn.XLOOKUP(E139,CDP!B:B,CDP!F:F)</f>
        <v>25781.382001888353</v>
      </c>
      <c r="J139" s="57">
        <f t="shared" si="10"/>
        <v>1.2470465311416741E-2</v>
      </c>
      <c r="K139" s="57">
        <f t="shared" si="11"/>
        <v>-1.1189607708302312E-3</v>
      </c>
      <c r="L139" s="57">
        <f t="shared" si="12"/>
        <v>-1.3049441092141879E-2</v>
      </c>
    </row>
    <row r="140" spans="1:12" x14ac:dyDescent="0.3">
      <c r="A140" s="7" t="s">
        <v>467</v>
      </c>
      <c r="B140" s="7" t="s">
        <v>468</v>
      </c>
      <c r="C140" s="7" t="s">
        <v>418</v>
      </c>
      <c r="D140" s="53">
        <f>_xlfn.XLOOKUP(C140,'County PPHU'!$B$3:$B$17,'County PPHU'!$F$3:$F$17)</f>
        <v>2.2529921759357157</v>
      </c>
      <c r="E140" s="60" t="s">
        <v>154</v>
      </c>
      <c r="F140" s="56">
        <f>_xlfn.XLOOKUP(E140,CDP!B:B,CDP!C:C)</f>
        <v>25829.420571075319</v>
      </c>
      <c r="G140" s="56">
        <f>_xlfn.XLOOKUP(E140,CDP!B:B,CDP!D:D)</f>
        <v>26151.525464320908</v>
      </c>
      <c r="H140" s="56">
        <f>_xlfn.XLOOKUP(E140,CDP!B:B,CDP!E:E)</f>
        <v>26122.262933228965</v>
      </c>
      <c r="I140" s="56">
        <f>_xlfn.XLOOKUP(E140,CDP!B:B,CDP!F:F)</f>
        <v>25781.382001888353</v>
      </c>
      <c r="J140" s="57">
        <f t="shared" si="10"/>
        <v>1.2470465311416741E-2</v>
      </c>
      <c r="K140" s="57">
        <f t="shared" si="11"/>
        <v>-1.1189607708302312E-3</v>
      </c>
      <c r="L140" s="57">
        <f t="shared" si="12"/>
        <v>-1.3049441092141879E-2</v>
      </c>
    </row>
    <row r="141" spans="1:12" x14ac:dyDescent="0.3">
      <c r="A141" s="7" t="s">
        <v>469</v>
      </c>
      <c r="B141" s="7" t="s">
        <v>470</v>
      </c>
      <c r="C141" s="7" t="s">
        <v>418</v>
      </c>
      <c r="D141" s="53">
        <f>_xlfn.XLOOKUP(C141,'County PPHU'!$B$3:$B$17,'County PPHU'!$F$3:$F$17)</f>
        <v>2.2529921759357157</v>
      </c>
      <c r="E141" s="59" t="s">
        <v>154</v>
      </c>
      <c r="F141" s="56">
        <f>_xlfn.XLOOKUP(E141,CDP!B:B,CDP!C:C)</f>
        <v>25829.420571075319</v>
      </c>
      <c r="G141" s="56">
        <f>_xlfn.XLOOKUP(E141,CDP!B:B,CDP!D:D)</f>
        <v>26151.525464320908</v>
      </c>
      <c r="H141" s="56">
        <f>_xlfn.XLOOKUP(E141,CDP!B:B,CDP!E:E)</f>
        <v>26122.262933228965</v>
      </c>
      <c r="I141" s="56">
        <f>_xlfn.XLOOKUP(E141,CDP!B:B,CDP!F:F)</f>
        <v>25781.382001888353</v>
      </c>
      <c r="J141" s="57">
        <f t="shared" si="10"/>
        <v>1.2470465311416741E-2</v>
      </c>
      <c r="K141" s="57">
        <f t="shared" si="11"/>
        <v>-1.1189607708302312E-3</v>
      </c>
      <c r="L141" s="57">
        <f t="shared" si="12"/>
        <v>-1.3049441092141879E-2</v>
      </c>
    </row>
    <row r="142" spans="1:12" x14ac:dyDescent="0.3">
      <c r="A142" s="7" t="s">
        <v>471</v>
      </c>
      <c r="B142" s="7" t="s">
        <v>472</v>
      </c>
      <c r="C142" s="7" t="s">
        <v>418</v>
      </c>
      <c r="D142" s="53">
        <f>_xlfn.XLOOKUP(C142,'County PPHU'!$B$3:$B$17,'County PPHU'!$F$3:$F$17)</f>
        <v>2.2529921759357157</v>
      </c>
      <c r="E142" s="60" t="s">
        <v>154</v>
      </c>
      <c r="F142" s="56">
        <f>_xlfn.XLOOKUP(E142,CDP!B:B,CDP!C:C)</f>
        <v>25829.420571075319</v>
      </c>
      <c r="G142" s="56">
        <f>_xlfn.XLOOKUP(E142,CDP!B:B,CDP!D:D)</f>
        <v>26151.525464320908</v>
      </c>
      <c r="H142" s="56">
        <f>_xlfn.XLOOKUP(E142,CDP!B:B,CDP!E:E)</f>
        <v>26122.262933228965</v>
      </c>
      <c r="I142" s="56">
        <f>_xlfn.XLOOKUP(E142,CDP!B:B,CDP!F:F)</f>
        <v>25781.382001888353</v>
      </c>
      <c r="J142" s="57">
        <f t="shared" si="10"/>
        <v>1.2470465311416741E-2</v>
      </c>
      <c r="K142" s="57">
        <f t="shared" si="11"/>
        <v>-1.1189607708302312E-3</v>
      </c>
      <c r="L142" s="57">
        <f t="shared" si="12"/>
        <v>-1.3049441092141879E-2</v>
      </c>
    </row>
    <row r="143" spans="1:12" x14ac:dyDescent="0.3">
      <c r="A143" s="7" t="s">
        <v>473</v>
      </c>
      <c r="B143" s="7" t="s">
        <v>474</v>
      </c>
      <c r="C143" s="7" t="s">
        <v>418</v>
      </c>
      <c r="D143" s="53">
        <f>_xlfn.XLOOKUP(C143,'County PPHU'!$B$3:$B$17,'County PPHU'!$F$3:$F$17)</f>
        <v>2.2529921759357157</v>
      </c>
      <c r="E143" s="60" t="s">
        <v>154</v>
      </c>
      <c r="F143" s="56">
        <f>_xlfn.XLOOKUP(E143,CDP!B:B,CDP!C:C)</f>
        <v>25829.420571075319</v>
      </c>
      <c r="G143" s="56">
        <f>_xlfn.XLOOKUP(E143,CDP!B:B,CDP!D:D)</f>
        <v>26151.525464320908</v>
      </c>
      <c r="H143" s="56">
        <f>_xlfn.XLOOKUP(E143,CDP!B:B,CDP!E:E)</f>
        <v>26122.262933228965</v>
      </c>
      <c r="I143" s="56">
        <f>_xlfn.XLOOKUP(E143,CDP!B:B,CDP!F:F)</f>
        <v>25781.382001888353</v>
      </c>
      <c r="J143" s="57">
        <f t="shared" si="10"/>
        <v>1.2470465311416741E-2</v>
      </c>
      <c r="K143" s="57">
        <f t="shared" si="11"/>
        <v>-1.1189607708302312E-3</v>
      </c>
      <c r="L143" s="57">
        <f t="shared" si="12"/>
        <v>-1.3049441092141879E-2</v>
      </c>
    </row>
    <row r="144" spans="1:12" x14ac:dyDescent="0.3">
      <c r="A144" s="7" t="s">
        <v>475</v>
      </c>
      <c r="B144" s="7" t="s">
        <v>476</v>
      </c>
      <c r="C144" s="7" t="s">
        <v>418</v>
      </c>
      <c r="D144" s="53">
        <f>_xlfn.XLOOKUP(C144,'County PPHU'!$B$3:$B$17,'County PPHU'!$F$3:$F$17)</f>
        <v>2.2529921759357157</v>
      </c>
      <c r="E144" s="58" t="s">
        <v>180</v>
      </c>
      <c r="F144" s="56">
        <f>_xlfn.XLOOKUP(E144,CDP!B:B,CDP!C:C)</f>
        <v>300.89564889718889</v>
      </c>
      <c r="G144" s="56">
        <f>_xlfn.XLOOKUP(E144,CDP!B:B,CDP!D:D)</f>
        <v>298.27068511711326</v>
      </c>
      <c r="H144" s="56">
        <f>_xlfn.XLOOKUP(E144,CDP!B:B,CDP!E:E)</f>
        <v>291.8280223287216</v>
      </c>
      <c r="I144" s="56">
        <f>_xlfn.XLOOKUP(E144,CDP!B:B,CDP!F:F)</f>
        <v>276.67396388334413</v>
      </c>
      <c r="J144" s="57">
        <f t="shared" si="10"/>
        <v>-8.7238342917100101E-3</v>
      </c>
      <c r="K144" s="57">
        <f t="shared" si="11"/>
        <v>-2.1600053608560311E-2</v>
      </c>
      <c r="L144" s="57">
        <f t="shared" si="12"/>
        <v>-5.1928044210598816E-2</v>
      </c>
    </row>
    <row r="145" spans="1:12" x14ac:dyDescent="0.3">
      <c r="A145" s="7" t="s">
        <v>477</v>
      </c>
      <c r="B145" s="7" t="s">
        <v>478</v>
      </c>
      <c r="C145" s="7" t="s">
        <v>418</v>
      </c>
      <c r="D145" s="53">
        <f>_xlfn.XLOOKUP(C145,'County PPHU'!$B$3:$B$17,'County PPHU'!$F$3:$F$17)</f>
        <v>2.2529921759357157</v>
      </c>
      <c r="E145" s="58" t="s">
        <v>183</v>
      </c>
      <c r="F145" s="56">
        <f>_xlfn.XLOOKUP(E145,CDP!B:B,CDP!C:C)</f>
        <v>611.39645327451751</v>
      </c>
      <c r="G145" s="56">
        <f>_xlfn.XLOOKUP(E145,CDP!B:B,CDP!D:D)</f>
        <v>619.0208515366005</v>
      </c>
      <c r="H145" s="56">
        <f>_xlfn.XLOOKUP(E145,CDP!B:B,CDP!E:E)</f>
        <v>618.32819148740532</v>
      </c>
      <c r="I145" s="56">
        <f>_xlfn.XLOOKUP(E145,CDP!B:B,CDP!F:F)</f>
        <v>610.25935417697963</v>
      </c>
      <c r="J145" s="57">
        <f t="shared" si="10"/>
        <v>1.2470465311416568E-2</v>
      </c>
      <c r="K145" s="57">
        <f t="shared" si="11"/>
        <v>-1.1189607708299121E-3</v>
      </c>
      <c r="L145" s="57">
        <f t="shared" si="12"/>
        <v>-1.3049441092142159E-2</v>
      </c>
    </row>
    <row r="146" spans="1:12" x14ac:dyDescent="0.3">
      <c r="A146" s="7" t="s">
        <v>479</v>
      </c>
      <c r="B146" s="7" t="s">
        <v>480</v>
      </c>
      <c r="C146" s="7" t="s">
        <v>418</v>
      </c>
      <c r="D146" s="53">
        <f>_xlfn.XLOOKUP(C146,'County PPHU'!$B$3:$B$17,'County PPHU'!$F$3:$F$17)</f>
        <v>2.2529921759357157</v>
      </c>
      <c r="E146" s="60" t="s">
        <v>154</v>
      </c>
      <c r="F146" s="56">
        <f>_xlfn.XLOOKUP(E146,CDP!B:B,CDP!C:C)</f>
        <v>25829.420571075319</v>
      </c>
      <c r="G146" s="56">
        <f>_xlfn.XLOOKUP(E146,CDP!B:B,CDP!D:D)</f>
        <v>26151.525464320908</v>
      </c>
      <c r="H146" s="56">
        <f>_xlfn.XLOOKUP(E146,CDP!B:B,CDP!E:E)</f>
        <v>26122.262933228965</v>
      </c>
      <c r="I146" s="56">
        <f>_xlfn.XLOOKUP(E146,CDP!B:B,CDP!F:F)</f>
        <v>25781.382001888353</v>
      </c>
      <c r="J146" s="57">
        <f t="shared" si="10"/>
        <v>1.2470465311416741E-2</v>
      </c>
      <c r="K146" s="57">
        <f t="shared" si="11"/>
        <v>-1.1189607708302312E-3</v>
      </c>
      <c r="L146" s="57">
        <f t="shared" si="12"/>
        <v>-1.3049441092141879E-2</v>
      </c>
    </row>
    <row r="147" spans="1:12" x14ac:dyDescent="0.3">
      <c r="A147" s="7" t="s">
        <v>481</v>
      </c>
      <c r="B147" s="7" t="s">
        <v>482</v>
      </c>
      <c r="C147" s="7" t="s">
        <v>418</v>
      </c>
      <c r="D147" s="53">
        <f>_xlfn.XLOOKUP(C147,'County PPHU'!$B$3:$B$17,'County PPHU'!$F$3:$F$17)</f>
        <v>2.2529921759357157</v>
      </c>
      <c r="E147" s="58" t="s">
        <v>138</v>
      </c>
      <c r="F147" s="56">
        <f>_xlfn.XLOOKUP(E147,CDP!B:B,CDP!C:C)</f>
        <v>2654.2876718443617</v>
      </c>
      <c r="G147" s="56">
        <f>_xlfn.XLOOKUP(E147,CDP!B:B,CDP!D:D)</f>
        <v>2743.250313118941</v>
      </c>
      <c r="H147" s="56">
        <f>_xlfn.XLOOKUP(E147,CDP!B:B,CDP!E:E)</f>
        <v>2793.6924070965902</v>
      </c>
      <c r="I147" s="56">
        <f>_xlfn.XLOOKUP(E147,CDP!B:B,CDP!F:F)</f>
        <v>2856.6216758930118</v>
      </c>
      <c r="J147" s="57">
        <f t="shared" si="10"/>
        <v>3.3516578560138718E-2</v>
      </c>
      <c r="K147" s="57">
        <f t="shared" si="11"/>
        <v>1.8387711007056801E-2</v>
      </c>
      <c r="L147" s="57">
        <f t="shared" si="12"/>
        <v>2.2525482274486454E-2</v>
      </c>
    </row>
    <row r="148" spans="1:12" x14ac:dyDescent="0.3">
      <c r="A148" s="7" t="s">
        <v>483</v>
      </c>
      <c r="B148" s="7" t="s">
        <v>484</v>
      </c>
      <c r="C148" s="7" t="s">
        <v>418</v>
      </c>
      <c r="D148" s="53">
        <f>_xlfn.XLOOKUP(C148,'County PPHU'!$B$3:$B$17,'County PPHU'!$F$3:$F$17)</f>
        <v>2.2529921759357157</v>
      </c>
      <c r="E148" s="58" t="s">
        <v>138</v>
      </c>
      <c r="F148" s="56">
        <f>_xlfn.XLOOKUP(E148,CDP!B:B,CDP!C:C)</f>
        <v>2654.2876718443617</v>
      </c>
      <c r="G148" s="56">
        <f>_xlfn.XLOOKUP(E148,CDP!B:B,CDP!D:D)</f>
        <v>2743.250313118941</v>
      </c>
      <c r="H148" s="56">
        <f>_xlfn.XLOOKUP(E148,CDP!B:B,CDP!E:E)</f>
        <v>2793.6924070965902</v>
      </c>
      <c r="I148" s="56">
        <f>_xlfn.XLOOKUP(E148,CDP!B:B,CDP!F:F)</f>
        <v>2856.6216758930118</v>
      </c>
      <c r="J148" s="57">
        <f t="shared" si="10"/>
        <v>3.3516578560138718E-2</v>
      </c>
      <c r="K148" s="57">
        <f t="shared" si="11"/>
        <v>1.8387711007056801E-2</v>
      </c>
      <c r="L148" s="57">
        <f t="shared" si="12"/>
        <v>2.2525482274486454E-2</v>
      </c>
    </row>
    <row r="149" spans="1:12" x14ac:dyDescent="0.3">
      <c r="A149" s="7" t="s">
        <v>485</v>
      </c>
      <c r="B149" s="7" t="s">
        <v>486</v>
      </c>
      <c r="C149" s="7" t="s">
        <v>418</v>
      </c>
      <c r="D149" s="53">
        <f>_xlfn.XLOOKUP(C149,'County PPHU'!$B$3:$B$17,'County PPHU'!$F$3:$F$17)</f>
        <v>2.2529921759357157</v>
      </c>
      <c r="E149" s="59" t="s">
        <v>154</v>
      </c>
      <c r="F149" s="56">
        <f>_xlfn.XLOOKUP(E149,CDP!B:B,CDP!C:C)</f>
        <v>25829.420571075319</v>
      </c>
      <c r="G149" s="56">
        <f>_xlfn.XLOOKUP(E149,CDP!B:B,CDP!D:D)</f>
        <v>26151.525464320908</v>
      </c>
      <c r="H149" s="56">
        <f>_xlfn.XLOOKUP(E149,CDP!B:B,CDP!E:E)</f>
        <v>26122.262933228965</v>
      </c>
      <c r="I149" s="56">
        <f>_xlfn.XLOOKUP(E149,CDP!B:B,CDP!F:F)</f>
        <v>25781.382001888353</v>
      </c>
      <c r="J149" s="57">
        <f t="shared" si="10"/>
        <v>1.2470465311416741E-2</v>
      </c>
      <c r="K149" s="57">
        <f t="shared" si="11"/>
        <v>-1.1189607708302312E-3</v>
      </c>
      <c r="L149" s="57">
        <f t="shared" si="12"/>
        <v>-1.3049441092141879E-2</v>
      </c>
    </row>
    <row r="150" spans="1:12" x14ac:dyDescent="0.3">
      <c r="A150" s="7" t="s">
        <v>487</v>
      </c>
      <c r="B150" s="7" t="s">
        <v>488</v>
      </c>
      <c r="C150" s="7" t="s">
        <v>418</v>
      </c>
      <c r="D150" s="53">
        <f>_xlfn.XLOOKUP(C150,'County PPHU'!$B$3:$B$17,'County PPHU'!$F$3:$F$17)</f>
        <v>2.2529921759357157</v>
      </c>
      <c r="E150" s="60" t="s">
        <v>154</v>
      </c>
      <c r="F150" s="56">
        <f>_xlfn.XLOOKUP(E150,CDP!B:B,CDP!C:C)</f>
        <v>25829.420571075319</v>
      </c>
      <c r="G150" s="56">
        <f>_xlfn.XLOOKUP(E150,CDP!B:B,CDP!D:D)</f>
        <v>26151.525464320908</v>
      </c>
      <c r="H150" s="56">
        <f>_xlfn.XLOOKUP(E150,CDP!B:B,CDP!E:E)</f>
        <v>26122.262933228965</v>
      </c>
      <c r="I150" s="56">
        <f>_xlfn.XLOOKUP(E150,CDP!B:B,CDP!F:F)</f>
        <v>25781.382001888353</v>
      </c>
      <c r="J150" s="57">
        <f t="shared" si="10"/>
        <v>1.2470465311416741E-2</v>
      </c>
      <c r="K150" s="57">
        <f t="shared" si="11"/>
        <v>-1.1189607708302312E-3</v>
      </c>
      <c r="L150" s="57">
        <f t="shared" si="12"/>
        <v>-1.3049441092141879E-2</v>
      </c>
    </row>
    <row r="151" spans="1:12" x14ac:dyDescent="0.3">
      <c r="A151" s="7" t="s">
        <v>489</v>
      </c>
      <c r="B151" s="7" t="s">
        <v>490</v>
      </c>
      <c r="C151" s="7" t="s">
        <v>418</v>
      </c>
      <c r="D151" s="53">
        <f>_xlfn.XLOOKUP(C151,'County PPHU'!$B$3:$B$17,'County PPHU'!$F$3:$F$17)</f>
        <v>2.2529921759357157</v>
      </c>
      <c r="E151" s="61" t="s">
        <v>138</v>
      </c>
      <c r="F151" s="56">
        <f>_xlfn.XLOOKUP(E151,CDP!B:B,CDP!C:C)</f>
        <v>2654.2876718443617</v>
      </c>
      <c r="G151" s="56">
        <f>_xlfn.XLOOKUP(E151,CDP!B:B,CDP!D:D)</f>
        <v>2743.250313118941</v>
      </c>
      <c r="H151" s="56">
        <f>_xlfn.XLOOKUP(E151,CDP!B:B,CDP!E:E)</f>
        <v>2793.6924070965902</v>
      </c>
      <c r="I151" s="56">
        <f>_xlfn.XLOOKUP(E151,CDP!B:B,CDP!F:F)</f>
        <v>2856.6216758930118</v>
      </c>
      <c r="J151" s="57">
        <f t="shared" si="10"/>
        <v>3.3516578560138718E-2</v>
      </c>
      <c r="K151" s="57">
        <f t="shared" si="11"/>
        <v>1.8387711007056801E-2</v>
      </c>
      <c r="L151" s="57">
        <f t="shared" si="12"/>
        <v>2.2525482274486454E-2</v>
      </c>
    </row>
    <row r="152" spans="1:12" x14ac:dyDescent="0.3">
      <c r="A152" s="7" t="s">
        <v>491</v>
      </c>
      <c r="B152" s="7" t="s">
        <v>492</v>
      </c>
      <c r="C152" s="7" t="s">
        <v>418</v>
      </c>
      <c r="D152" s="53">
        <f>_xlfn.XLOOKUP(C152,'County PPHU'!$B$3:$B$17,'County PPHU'!$F$3:$F$17)</f>
        <v>2.2529921759357157</v>
      </c>
      <c r="E152" s="60" t="s">
        <v>154</v>
      </c>
      <c r="F152" s="56">
        <f>_xlfn.XLOOKUP(E152,CDP!B:B,CDP!C:C)</f>
        <v>25829.420571075319</v>
      </c>
      <c r="G152" s="56">
        <f>_xlfn.XLOOKUP(E152,CDP!B:B,CDP!D:D)</f>
        <v>26151.525464320908</v>
      </c>
      <c r="H152" s="56">
        <f>_xlfn.XLOOKUP(E152,CDP!B:B,CDP!E:E)</f>
        <v>26122.262933228965</v>
      </c>
      <c r="I152" s="56">
        <f>_xlfn.XLOOKUP(E152,CDP!B:B,CDP!F:F)</f>
        <v>25781.382001888353</v>
      </c>
      <c r="J152" s="57">
        <f t="shared" si="10"/>
        <v>1.2470465311416741E-2</v>
      </c>
      <c r="K152" s="57">
        <f t="shared" si="11"/>
        <v>-1.1189607708302312E-3</v>
      </c>
      <c r="L152" s="57">
        <f t="shared" si="12"/>
        <v>-1.3049441092141879E-2</v>
      </c>
    </row>
    <row r="153" spans="1:12" x14ac:dyDescent="0.3">
      <c r="A153" s="7" t="s">
        <v>493</v>
      </c>
      <c r="B153" s="7" t="s">
        <v>494</v>
      </c>
      <c r="C153" s="7" t="s">
        <v>418</v>
      </c>
      <c r="D153" s="53">
        <f>_xlfn.XLOOKUP(C153,'County PPHU'!$B$3:$B$17,'County PPHU'!$F$3:$F$17)</f>
        <v>2.2529921759357157</v>
      </c>
      <c r="E153" s="59" t="s">
        <v>154</v>
      </c>
      <c r="F153" s="56">
        <f>_xlfn.XLOOKUP(E153,CDP!B:B,CDP!C:C)</f>
        <v>25829.420571075319</v>
      </c>
      <c r="G153" s="56">
        <f>_xlfn.XLOOKUP(E153,CDP!B:B,CDP!D:D)</f>
        <v>26151.525464320908</v>
      </c>
      <c r="H153" s="56">
        <f>_xlfn.XLOOKUP(E153,CDP!B:B,CDP!E:E)</f>
        <v>26122.262933228965</v>
      </c>
      <c r="I153" s="56">
        <f>_xlfn.XLOOKUP(E153,CDP!B:B,CDP!F:F)</f>
        <v>25781.382001888353</v>
      </c>
      <c r="J153" s="57">
        <f t="shared" si="10"/>
        <v>1.2470465311416741E-2</v>
      </c>
      <c r="K153" s="57">
        <f t="shared" si="11"/>
        <v>-1.1189607708302312E-3</v>
      </c>
      <c r="L153" s="57">
        <f t="shared" si="12"/>
        <v>-1.3049441092141879E-2</v>
      </c>
    </row>
    <row r="154" spans="1:12" x14ac:dyDescent="0.3">
      <c r="A154" s="7" t="s">
        <v>495</v>
      </c>
      <c r="B154" s="7" t="s">
        <v>496</v>
      </c>
      <c r="C154" s="7" t="s">
        <v>418</v>
      </c>
      <c r="D154" s="53">
        <f>_xlfn.XLOOKUP(C154,'County PPHU'!$B$3:$B$17,'County PPHU'!$F$3:$F$17)</f>
        <v>2.2529921759357157</v>
      </c>
      <c r="E154" s="59" t="s">
        <v>154</v>
      </c>
      <c r="F154" s="56">
        <f>_xlfn.XLOOKUP(E154,CDP!B:B,CDP!C:C)</f>
        <v>25829.420571075319</v>
      </c>
      <c r="G154" s="56">
        <f>_xlfn.XLOOKUP(E154,CDP!B:B,CDP!D:D)</f>
        <v>26151.525464320908</v>
      </c>
      <c r="H154" s="56">
        <f>_xlfn.XLOOKUP(E154,CDP!B:B,CDP!E:E)</f>
        <v>26122.262933228965</v>
      </c>
      <c r="I154" s="56">
        <f>_xlfn.XLOOKUP(E154,CDP!B:B,CDP!F:F)</f>
        <v>25781.382001888353</v>
      </c>
      <c r="J154" s="57">
        <f t="shared" si="10"/>
        <v>1.2470465311416741E-2</v>
      </c>
      <c r="K154" s="57">
        <f t="shared" si="11"/>
        <v>-1.1189607708302312E-3</v>
      </c>
      <c r="L154" s="57">
        <f t="shared" si="12"/>
        <v>-1.3049441092141879E-2</v>
      </c>
    </row>
    <row r="155" spans="1:12" x14ac:dyDescent="0.3">
      <c r="A155" s="7" t="s">
        <v>497</v>
      </c>
      <c r="B155" s="7" t="s">
        <v>498</v>
      </c>
      <c r="C155" s="7" t="s">
        <v>418</v>
      </c>
      <c r="D155" s="53">
        <f>_xlfn.XLOOKUP(C155,'County PPHU'!$B$3:$B$17,'County PPHU'!$F$3:$F$17)</f>
        <v>2.2529921759357157</v>
      </c>
      <c r="E155" s="58" t="s">
        <v>110</v>
      </c>
      <c r="F155" s="56">
        <f>_xlfn.XLOOKUP(E155,CDP!B:B,CDP!C:C)</f>
        <v>17301.347948274659</v>
      </c>
      <c r="G155" s="56">
        <f>_xlfn.XLOOKUP(E155,CDP!B:B,CDP!D:D)</f>
        <v>17766.21856873381</v>
      </c>
      <c r="H155" s="56">
        <f>_xlfn.XLOOKUP(E155,CDP!B:B,CDP!E:E)</f>
        <v>17984.970593398029</v>
      </c>
      <c r="I155" s="56">
        <f>_xlfn.XLOOKUP(E155,CDP!B:B,CDP!F:F)</f>
        <v>18193.479205829452</v>
      </c>
      <c r="J155" s="57">
        <f t="shared" si="10"/>
        <v>2.6869040600129027E-2</v>
      </c>
      <c r="K155" s="57">
        <f t="shared" si="11"/>
        <v>1.2312807242459258E-2</v>
      </c>
      <c r="L155" s="57">
        <f t="shared" si="12"/>
        <v>1.1593491985355926E-2</v>
      </c>
    </row>
    <row r="156" spans="1:12" x14ac:dyDescent="0.3">
      <c r="A156" s="7" t="s">
        <v>499</v>
      </c>
      <c r="B156" s="7" t="s">
        <v>500</v>
      </c>
      <c r="C156" s="7" t="s">
        <v>418</v>
      </c>
      <c r="D156" s="53">
        <f>_xlfn.XLOOKUP(C156,'County PPHU'!$B$3:$B$17,'County PPHU'!$F$3:$F$17)</f>
        <v>2.2529921759357157</v>
      </c>
      <c r="E156" s="58" t="s">
        <v>138</v>
      </c>
      <c r="F156" s="56">
        <f>_xlfn.XLOOKUP(E156,CDP!B:B,CDP!C:C)</f>
        <v>2654.2876718443617</v>
      </c>
      <c r="G156" s="56">
        <f>_xlfn.XLOOKUP(E156,CDP!B:B,CDP!D:D)</f>
        <v>2743.250313118941</v>
      </c>
      <c r="H156" s="56">
        <f>_xlfn.XLOOKUP(E156,CDP!B:B,CDP!E:E)</f>
        <v>2793.6924070965902</v>
      </c>
      <c r="I156" s="56">
        <f>_xlfn.XLOOKUP(E156,CDP!B:B,CDP!F:F)</f>
        <v>2856.6216758930118</v>
      </c>
      <c r="J156" s="57">
        <f t="shared" si="10"/>
        <v>3.3516578560138718E-2</v>
      </c>
      <c r="K156" s="57">
        <f t="shared" si="11"/>
        <v>1.8387711007056801E-2</v>
      </c>
      <c r="L156" s="57">
        <f t="shared" si="12"/>
        <v>2.2525482274486454E-2</v>
      </c>
    </row>
    <row r="157" spans="1:12" x14ac:dyDescent="0.3">
      <c r="A157" s="7" t="s">
        <v>501</v>
      </c>
      <c r="B157" s="7" t="s">
        <v>502</v>
      </c>
      <c r="C157" s="7" t="s">
        <v>418</v>
      </c>
      <c r="D157" s="53">
        <f>_xlfn.XLOOKUP(C157,'County PPHU'!$B$3:$B$17,'County PPHU'!$F$3:$F$17)</f>
        <v>2.2529921759357157</v>
      </c>
      <c r="E157" s="58" t="s">
        <v>138</v>
      </c>
      <c r="F157" s="56">
        <f>_xlfn.XLOOKUP(E157,CDP!B:B,CDP!C:C)</f>
        <v>2654.2876718443617</v>
      </c>
      <c r="G157" s="56">
        <f>_xlfn.XLOOKUP(E157,CDP!B:B,CDP!D:D)</f>
        <v>2743.250313118941</v>
      </c>
      <c r="H157" s="56">
        <f>_xlfn.XLOOKUP(E157,CDP!B:B,CDP!E:E)</f>
        <v>2793.6924070965902</v>
      </c>
      <c r="I157" s="56">
        <f>_xlfn.XLOOKUP(E157,CDP!B:B,CDP!F:F)</f>
        <v>2856.6216758930118</v>
      </c>
      <c r="J157" s="57">
        <f t="shared" si="10"/>
        <v>3.3516578560138718E-2</v>
      </c>
      <c r="K157" s="57">
        <f t="shared" si="11"/>
        <v>1.8387711007056801E-2</v>
      </c>
      <c r="L157" s="57">
        <f t="shared" si="12"/>
        <v>2.2525482274486454E-2</v>
      </c>
    </row>
    <row r="158" spans="1:12" x14ac:dyDescent="0.3">
      <c r="A158" s="7" t="s">
        <v>503</v>
      </c>
      <c r="B158" s="7" t="s">
        <v>504</v>
      </c>
      <c r="C158" s="7" t="s">
        <v>418</v>
      </c>
      <c r="D158" s="53">
        <f>_xlfn.XLOOKUP(C158,'County PPHU'!$B$3:$B$17,'County PPHU'!$F$3:$F$17)</f>
        <v>2.2529921759357157</v>
      </c>
      <c r="E158" s="59" t="s">
        <v>154</v>
      </c>
      <c r="F158" s="56">
        <f>_xlfn.XLOOKUP(E158,CDP!B:B,CDP!C:C)</f>
        <v>25829.420571075319</v>
      </c>
      <c r="G158" s="56">
        <f>_xlfn.XLOOKUP(E158,CDP!B:B,CDP!D:D)</f>
        <v>26151.525464320908</v>
      </c>
      <c r="H158" s="56">
        <f>_xlfn.XLOOKUP(E158,CDP!B:B,CDP!E:E)</f>
        <v>26122.262933228965</v>
      </c>
      <c r="I158" s="56">
        <f>_xlfn.XLOOKUP(E158,CDP!B:B,CDP!F:F)</f>
        <v>25781.382001888353</v>
      </c>
      <c r="J158" s="57">
        <f t="shared" si="10"/>
        <v>1.2470465311416741E-2</v>
      </c>
      <c r="K158" s="57">
        <f t="shared" si="11"/>
        <v>-1.1189607708302312E-3</v>
      </c>
      <c r="L158" s="57">
        <f t="shared" si="12"/>
        <v>-1.3049441092141879E-2</v>
      </c>
    </row>
    <row r="159" spans="1:12" x14ac:dyDescent="0.3">
      <c r="A159" s="7" t="s">
        <v>505</v>
      </c>
      <c r="B159" s="7" t="s">
        <v>506</v>
      </c>
      <c r="C159" s="7" t="s">
        <v>418</v>
      </c>
      <c r="D159" s="53">
        <f>_xlfn.XLOOKUP(C159,'County PPHU'!$B$3:$B$17,'County PPHU'!$F$3:$F$17)</f>
        <v>2.2529921759357157</v>
      </c>
      <c r="E159" s="59" t="s">
        <v>154</v>
      </c>
      <c r="F159" s="56">
        <f>_xlfn.XLOOKUP(E159,CDP!B:B,CDP!C:C)</f>
        <v>25829.420571075319</v>
      </c>
      <c r="G159" s="56">
        <f>_xlfn.XLOOKUP(E159,CDP!B:B,CDP!D:D)</f>
        <v>26151.525464320908</v>
      </c>
      <c r="H159" s="56">
        <f>_xlfn.XLOOKUP(E159,CDP!B:B,CDP!E:E)</f>
        <v>26122.262933228965</v>
      </c>
      <c r="I159" s="56">
        <f>_xlfn.XLOOKUP(E159,CDP!B:B,CDP!F:F)</f>
        <v>25781.382001888353</v>
      </c>
      <c r="J159" s="57">
        <f t="shared" si="10"/>
        <v>1.2470465311416741E-2</v>
      </c>
      <c r="K159" s="57">
        <f t="shared" si="11"/>
        <v>-1.1189607708302312E-3</v>
      </c>
      <c r="L159" s="57">
        <f t="shared" si="12"/>
        <v>-1.3049441092141879E-2</v>
      </c>
    </row>
    <row r="160" spans="1:12" x14ac:dyDescent="0.3">
      <c r="A160" s="7" t="s">
        <v>507</v>
      </c>
      <c r="B160" s="7" t="s">
        <v>508</v>
      </c>
      <c r="C160" s="7" t="s">
        <v>418</v>
      </c>
      <c r="D160" s="53">
        <f>_xlfn.XLOOKUP(C160,'County PPHU'!$B$3:$B$17,'County PPHU'!$F$3:$F$17)</f>
        <v>2.2529921759357157</v>
      </c>
      <c r="E160" s="59" t="s">
        <v>154</v>
      </c>
      <c r="F160" s="56">
        <f>_xlfn.XLOOKUP(E160,CDP!B:B,CDP!C:C)</f>
        <v>25829.420571075319</v>
      </c>
      <c r="G160" s="56">
        <f>_xlfn.XLOOKUP(E160,CDP!B:B,CDP!D:D)</f>
        <v>26151.525464320908</v>
      </c>
      <c r="H160" s="56">
        <f>_xlfn.XLOOKUP(E160,CDP!B:B,CDP!E:E)</f>
        <v>26122.262933228965</v>
      </c>
      <c r="I160" s="56">
        <f>_xlfn.XLOOKUP(E160,CDP!B:B,CDP!F:F)</f>
        <v>25781.382001888353</v>
      </c>
      <c r="J160" s="57">
        <f t="shared" si="10"/>
        <v>1.2470465311416741E-2</v>
      </c>
      <c r="K160" s="57">
        <f t="shared" si="11"/>
        <v>-1.1189607708302312E-3</v>
      </c>
      <c r="L160" s="57">
        <f t="shared" si="12"/>
        <v>-1.3049441092141879E-2</v>
      </c>
    </row>
    <row r="161" spans="1:12" x14ac:dyDescent="0.3">
      <c r="A161" s="7" t="s">
        <v>509</v>
      </c>
      <c r="B161" s="7" t="s">
        <v>510</v>
      </c>
      <c r="C161" s="7" t="s">
        <v>418</v>
      </c>
      <c r="D161" s="53">
        <f>_xlfn.XLOOKUP(C161,'County PPHU'!$B$3:$B$17,'County PPHU'!$F$3:$F$17)</f>
        <v>2.2529921759357157</v>
      </c>
      <c r="E161" s="59" t="s">
        <v>154</v>
      </c>
      <c r="F161" s="56">
        <f>_xlfn.XLOOKUP(E161,CDP!B:B,CDP!C:C)</f>
        <v>25829.420571075319</v>
      </c>
      <c r="G161" s="56">
        <f>_xlfn.XLOOKUP(E161,CDP!B:B,CDP!D:D)</f>
        <v>26151.525464320908</v>
      </c>
      <c r="H161" s="56">
        <f>_xlfn.XLOOKUP(E161,CDP!B:B,CDP!E:E)</f>
        <v>26122.262933228965</v>
      </c>
      <c r="I161" s="56">
        <f>_xlfn.XLOOKUP(E161,CDP!B:B,CDP!F:F)</f>
        <v>25781.382001888353</v>
      </c>
      <c r="J161" s="57">
        <f t="shared" si="10"/>
        <v>1.2470465311416741E-2</v>
      </c>
      <c r="K161" s="57">
        <f t="shared" si="11"/>
        <v>-1.1189607708302312E-3</v>
      </c>
      <c r="L161" s="57">
        <f t="shared" si="12"/>
        <v>-1.3049441092141879E-2</v>
      </c>
    </row>
    <row r="162" spans="1:12" x14ac:dyDescent="0.3">
      <c r="A162" s="7" t="s">
        <v>511</v>
      </c>
      <c r="B162" s="7" t="s">
        <v>512</v>
      </c>
      <c r="C162" s="7" t="s">
        <v>418</v>
      </c>
      <c r="D162" s="53">
        <f>_xlfn.XLOOKUP(C162,'County PPHU'!$B$3:$B$17,'County PPHU'!$F$3:$F$17)</f>
        <v>2.2529921759357157</v>
      </c>
      <c r="E162" s="59" t="s">
        <v>154</v>
      </c>
      <c r="F162" s="56">
        <f>_xlfn.XLOOKUP(E162,CDP!B:B,CDP!C:C)</f>
        <v>25829.420571075319</v>
      </c>
      <c r="G162" s="56">
        <f>_xlfn.XLOOKUP(E162,CDP!B:B,CDP!D:D)</f>
        <v>26151.525464320908</v>
      </c>
      <c r="H162" s="56">
        <f>_xlfn.XLOOKUP(E162,CDP!B:B,CDP!E:E)</f>
        <v>26122.262933228965</v>
      </c>
      <c r="I162" s="56">
        <f>_xlfn.XLOOKUP(E162,CDP!B:B,CDP!F:F)</f>
        <v>25781.382001888353</v>
      </c>
      <c r="J162" s="57">
        <f t="shared" si="10"/>
        <v>1.2470465311416741E-2</v>
      </c>
      <c r="K162" s="57">
        <f t="shared" si="11"/>
        <v>-1.1189607708302312E-3</v>
      </c>
      <c r="L162" s="57">
        <f t="shared" si="12"/>
        <v>-1.3049441092141879E-2</v>
      </c>
    </row>
    <row r="163" spans="1:12" x14ac:dyDescent="0.3">
      <c r="A163" s="7" t="s">
        <v>513</v>
      </c>
      <c r="B163" s="7" t="s">
        <v>514</v>
      </c>
      <c r="C163" s="7" t="s">
        <v>418</v>
      </c>
      <c r="D163" s="53">
        <f>_xlfn.XLOOKUP(C163,'County PPHU'!$B$3:$B$17,'County PPHU'!$F$3:$F$17)</f>
        <v>2.2529921759357157</v>
      </c>
      <c r="E163" s="59" t="s">
        <v>154</v>
      </c>
      <c r="F163" s="56">
        <f>_xlfn.XLOOKUP(E163,CDP!B:B,CDP!C:C)</f>
        <v>25829.420571075319</v>
      </c>
      <c r="G163" s="56">
        <f>_xlfn.XLOOKUP(E163,CDP!B:B,CDP!D:D)</f>
        <v>26151.525464320908</v>
      </c>
      <c r="H163" s="56">
        <f>_xlfn.XLOOKUP(E163,CDP!B:B,CDP!E:E)</f>
        <v>26122.262933228965</v>
      </c>
      <c r="I163" s="56">
        <f>_xlfn.XLOOKUP(E163,CDP!B:B,CDP!F:F)</f>
        <v>25781.382001888353</v>
      </c>
      <c r="J163" s="57">
        <f t="shared" si="10"/>
        <v>1.2470465311416741E-2</v>
      </c>
      <c r="K163" s="57">
        <f t="shared" si="11"/>
        <v>-1.1189607708302312E-3</v>
      </c>
      <c r="L163" s="57">
        <f t="shared" si="12"/>
        <v>-1.3049441092141879E-2</v>
      </c>
    </row>
    <row r="164" spans="1:12" x14ac:dyDescent="0.3">
      <c r="A164" s="7" t="s">
        <v>515</v>
      </c>
      <c r="B164" s="7" t="s">
        <v>516</v>
      </c>
      <c r="C164" s="7" t="s">
        <v>518</v>
      </c>
      <c r="D164" s="53">
        <f>_xlfn.XLOOKUP(C164,'County PPHU'!$B$3:$B$17,'County PPHU'!$F$3:$F$17)</f>
        <v>3.0231445159265653</v>
      </c>
      <c r="E164" s="59" t="s">
        <v>155</v>
      </c>
      <c r="F164" s="56">
        <f>_xlfn.XLOOKUP(E164,CDP!B:B,CDP!C:C)</f>
        <v>20445.462859031133</v>
      </c>
      <c r="G164" s="56">
        <f>_xlfn.XLOOKUP(E164,CDP!B:B,CDP!D:D)</f>
        <v>21311.801043936244</v>
      </c>
      <c r="H164" s="56">
        <f>_xlfn.XLOOKUP(E164,CDP!B:B,CDP!E:E)</f>
        <v>22236.325286723666</v>
      </c>
      <c r="I164" s="56">
        <f>_xlfn.XLOOKUP(E164,CDP!B:B,CDP!F:F)</f>
        <v>23759.307837728564</v>
      </c>
      <c r="J164" s="57">
        <v>8.372470230312673E-2</v>
      </c>
      <c r="K164" s="57">
        <v>6.9407820403225129E-2</v>
      </c>
      <c r="L164" s="57">
        <f t="shared" si="12"/>
        <v>6.8490747970583243E-2</v>
      </c>
    </row>
    <row r="165" spans="1:12" x14ac:dyDescent="0.3">
      <c r="A165" s="7" t="s">
        <v>519</v>
      </c>
      <c r="B165" s="7" t="s">
        <v>516</v>
      </c>
      <c r="C165" s="7" t="s">
        <v>518</v>
      </c>
      <c r="D165" s="53">
        <f>_xlfn.XLOOKUP(C165,'County PPHU'!$B$3:$B$17,'County PPHU'!$F$3:$F$17)</f>
        <v>3.0231445159265653</v>
      </c>
      <c r="E165" s="60" t="s">
        <v>155</v>
      </c>
      <c r="F165" s="56">
        <f>_xlfn.XLOOKUP(E165,CDP!B:B,CDP!C:C)</f>
        <v>20445.462859031133</v>
      </c>
      <c r="G165" s="56">
        <f>_xlfn.XLOOKUP(E165,CDP!B:B,CDP!D:D)</f>
        <v>21311.801043936244</v>
      </c>
      <c r="H165" s="56">
        <f>_xlfn.XLOOKUP(E165,CDP!B:B,CDP!E:E)</f>
        <v>22236.325286723666</v>
      </c>
      <c r="I165" s="56">
        <f>_xlfn.XLOOKUP(E165,CDP!B:B,CDP!F:F)</f>
        <v>23759.307837728564</v>
      </c>
      <c r="J165" s="57">
        <v>8.372470230312673E-2</v>
      </c>
      <c r="K165" s="57">
        <v>6.9407820403225129E-2</v>
      </c>
      <c r="L165" s="57">
        <f t="shared" si="12"/>
        <v>6.8490747970583243E-2</v>
      </c>
    </row>
    <row r="166" spans="1:12" x14ac:dyDescent="0.3">
      <c r="A166" s="7" t="s">
        <v>520</v>
      </c>
      <c r="B166" s="7" t="s">
        <v>521</v>
      </c>
      <c r="C166" s="7" t="s">
        <v>518</v>
      </c>
      <c r="D166" s="53">
        <f>_xlfn.XLOOKUP(C166,'County PPHU'!$B$3:$B$17,'County PPHU'!$F$3:$F$17)</f>
        <v>3.0231445159265653</v>
      </c>
      <c r="E166" s="60" t="s">
        <v>155</v>
      </c>
      <c r="F166" s="56">
        <f>_xlfn.XLOOKUP(E166,CDP!B:B,CDP!C:C)</f>
        <v>20445.462859031133</v>
      </c>
      <c r="G166" s="56">
        <f>_xlfn.XLOOKUP(E166,CDP!B:B,CDP!D:D)</f>
        <v>21311.801043936244</v>
      </c>
      <c r="H166" s="56">
        <f>_xlfn.XLOOKUP(E166,CDP!B:B,CDP!E:E)</f>
        <v>22236.325286723666</v>
      </c>
      <c r="I166" s="56">
        <f>_xlfn.XLOOKUP(E166,CDP!B:B,CDP!F:F)</f>
        <v>23759.307837728564</v>
      </c>
      <c r="J166" s="57">
        <v>8.372470230312673E-2</v>
      </c>
      <c r="K166" s="57">
        <v>6.9407820403225129E-2</v>
      </c>
      <c r="L166" s="57">
        <f t="shared" si="12"/>
        <v>6.8490747970583243E-2</v>
      </c>
    </row>
    <row r="167" spans="1:12" x14ac:dyDescent="0.3">
      <c r="A167" s="7" t="s">
        <v>522</v>
      </c>
      <c r="B167" s="7" t="s">
        <v>523</v>
      </c>
      <c r="C167" s="7" t="s">
        <v>518</v>
      </c>
      <c r="D167" s="53">
        <f>_xlfn.XLOOKUP(C167,'County PPHU'!$B$3:$B$17,'County PPHU'!$F$3:$F$17)</f>
        <v>3.0231445159265653</v>
      </c>
      <c r="E167" s="60" t="s">
        <v>155</v>
      </c>
      <c r="F167" s="56">
        <f>_xlfn.XLOOKUP(E167,CDP!B:B,CDP!C:C)</f>
        <v>20445.462859031133</v>
      </c>
      <c r="G167" s="56">
        <f>_xlfn.XLOOKUP(E167,CDP!B:B,CDP!D:D)</f>
        <v>21311.801043936244</v>
      </c>
      <c r="H167" s="56">
        <f>_xlfn.XLOOKUP(E167,CDP!B:B,CDP!E:E)</f>
        <v>22236.325286723666</v>
      </c>
      <c r="I167" s="56">
        <f>_xlfn.XLOOKUP(E167,CDP!B:B,CDP!F:F)</f>
        <v>23759.307837728564</v>
      </c>
      <c r="J167" s="57">
        <v>8.372470230312673E-2</v>
      </c>
      <c r="K167" s="57">
        <v>6.9407820403225129E-2</v>
      </c>
      <c r="L167" s="57">
        <f t="shared" si="12"/>
        <v>6.8490747970583243E-2</v>
      </c>
    </row>
    <row r="168" spans="1:12" x14ac:dyDescent="0.3">
      <c r="A168" s="7" t="s">
        <v>524</v>
      </c>
      <c r="B168" s="7" t="s">
        <v>525</v>
      </c>
      <c r="C168" s="7" t="s">
        <v>518</v>
      </c>
      <c r="D168" s="53">
        <f>_xlfn.XLOOKUP(C168,'County PPHU'!$B$3:$B$17,'County PPHU'!$F$3:$F$17)</f>
        <v>3.0231445159265653</v>
      </c>
      <c r="E168" s="60" t="s">
        <v>155</v>
      </c>
      <c r="F168" s="56">
        <f>_xlfn.XLOOKUP(E168,CDP!B:B,CDP!C:C)</f>
        <v>20445.462859031133</v>
      </c>
      <c r="G168" s="56">
        <f>_xlfn.XLOOKUP(E168,CDP!B:B,CDP!D:D)</f>
        <v>21311.801043936244</v>
      </c>
      <c r="H168" s="56">
        <f>_xlfn.XLOOKUP(E168,CDP!B:B,CDP!E:E)</f>
        <v>22236.325286723666</v>
      </c>
      <c r="I168" s="56">
        <f>_xlfn.XLOOKUP(E168,CDP!B:B,CDP!F:F)</f>
        <v>23759.307837728564</v>
      </c>
      <c r="J168" s="57">
        <v>8.372470230312673E-2</v>
      </c>
      <c r="K168" s="57">
        <v>6.9407820403225129E-2</v>
      </c>
      <c r="L168" s="57">
        <f t="shared" si="12"/>
        <v>6.8490747970583243E-2</v>
      </c>
    </row>
    <row r="169" spans="1:12" x14ac:dyDescent="0.3">
      <c r="A169" s="7" t="s">
        <v>526</v>
      </c>
      <c r="B169" s="7" t="s">
        <v>527</v>
      </c>
      <c r="C169" s="7" t="s">
        <v>518</v>
      </c>
      <c r="D169" s="53">
        <f>_xlfn.XLOOKUP(C169,'County PPHU'!$B$3:$B$17,'County PPHU'!$F$3:$F$17)</f>
        <v>3.0231445159265653</v>
      </c>
      <c r="E169" s="60" t="s">
        <v>155</v>
      </c>
      <c r="F169" s="56">
        <f>_xlfn.XLOOKUP(E169,CDP!B:B,CDP!C:C)</f>
        <v>20445.462859031133</v>
      </c>
      <c r="G169" s="56">
        <f>_xlfn.XLOOKUP(E169,CDP!B:B,CDP!D:D)</f>
        <v>21311.801043936244</v>
      </c>
      <c r="H169" s="56">
        <f>_xlfn.XLOOKUP(E169,CDP!B:B,CDP!E:E)</f>
        <v>22236.325286723666</v>
      </c>
      <c r="I169" s="56">
        <f>_xlfn.XLOOKUP(E169,CDP!B:B,CDP!F:F)</f>
        <v>23759.307837728564</v>
      </c>
      <c r="J169" s="57">
        <v>8.372470230312673E-2</v>
      </c>
      <c r="K169" s="57">
        <v>6.9407820403225129E-2</v>
      </c>
      <c r="L169" s="57">
        <f t="shared" si="12"/>
        <v>6.8490747970583243E-2</v>
      </c>
    </row>
    <row r="170" spans="1:12" x14ac:dyDescent="0.3">
      <c r="A170" s="7" t="s">
        <v>528</v>
      </c>
      <c r="B170" s="7" t="s">
        <v>529</v>
      </c>
      <c r="C170" s="7" t="s">
        <v>518</v>
      </c>
      <c r="D170" s="53">
        <f>_xlfn.XLOOKUP(C170,'County PPHU'!$B$3:$B$17,'County PPHU'!$F$3:$F$17)</f>
        <v>3.0231445159265653</v>
      </c>
      <c r="E170" s="58" t="s">
        <v>141</v>
      </c>
      <c r="F170" s="56">
        <f>_xlfn.XLOOKUP(E170,CDP!B:B,CDP!C:C)</f>
        <v>2826.4513431073501</v>
      </c>
      <c r="G170" s="56">
        <f>_xlfn.XLOOKUP(E170,CDP!B:B,CDP!D:D)</f>
        <v>2946.3111286037588</v>
      </c>
      <c r="H170" s="56">
        <f>_xlfn.XLOOKUP(E170,CDP!B:B,CDP!E:E)</f>
        <v>3074.0509692020073</v>
      </c>
      <c r="I170" s="56">
        <f>_xlfn.XLOOKUP(E170,CDP!B:B,CDP!F:F)</f>
        <v>3284.6005116599431</v>
      </c>
      <c r="J170" s="57">
        <f t="shared" ref="J170:J233" si="13">((G170-F170)/F170)</f>
        <v>4.2406456346294988E-2</v>
      </c>
      <c r="K170" s="57">
        <f t="shared" ref="K170:K233" si="14">((H170-G170)/G170)</f>
        <v>4.3355855855855843E-2</v>
      </c>
      <c r="L170" s="57">
        <f t="shared" si="12"/>
        <v>6.849253462853036E-2</v>
      </c>
    </row>
    <row r="171" spans="1:12" x14ac:dyDescent="0.3">
      <c r="A171" s="7" t="s">
        <v>530</v>
      </c>
      <c r="B171" s="7" t="s">
        <v>531</v>
      </c>
      <c r="C171" s="7" t="s">
        <v>532</v>
      </c>
      <c r="D171" s="53">
        <f>_xlfn.XLOOKUP(C171,'County PPHU'!$B$3:$B$17,'County PPHU'!$F$3:$F$17)</f>
        <v>2.6630465051517684</v>
      </c>
      <c r="E171" s="61" t="s">
        <v>50</v>
      </c>
      <c r="F171" s="56">
        <f>_xlfn.XLOOKUP(E171,CDP!B:B,CDP!C:C)</f>
        <v>705.37417201482367</v>
      </c>
      <c r="G171" s="56">
        <f>_xlfn.XLOOKUP(E171,CDP!B:B,CDP!D:D)</f>
        <v>717.84764619756857</v>
      </c>
      <c r="H171" s="56">
        <f>_xlfn.XLOOKUP(E171,CDP!B:B,CDP!E:E)</f>
        <v>735.66895482070174</v>
      </c>
      <c r="I171" s="56">
        <f>_xlfn.XLOOKUP(E171,CDP!B:B,CDP!F:F)</f>
        <v>774.32576670100229</v>
      </c>
      <c r="J171" s="57">
        <f t="shared" si="13"/>
        <v>1.7683485840026988E-2</v>
      </c>
      <c r="K171" s="57">
        <f t="shared" si="14"/>
        <v>2.4826031982597509E-2</v>
      </c>
      <c r="L171" s="57">
        <f t="shared" si="12"/>
        <v>5.2546477089986818E-2</v>
      </c>
    </row>
    <row r="172" spans="1:12" x14ac:dyDescent="0.3">
      <c r="A172" s="7" t="s">
        <v>533</v>
      </c>
      <c r="B172" s="7" t="s">
        <v>534</v>
      </c>
      <c r="C172" s="7" t="s">
        <v>532</v>
      </c>
      <c r="D172" s="53">
        <f>_xlfn.XLOOKUP(C172,'County PPHU'!$B$3:$B$17,'County PPHU'!$F$3:$F$17)</f>
        <v>2.6630465051517684</v>
      </c>
      <c r="E172" s="61" t="s">
        <v>98</v>
      </c>
      <c r="F172" s="56">
        <f>_xlfn.XLOOKUP(E172,CDP!B:B,CDP!C:C)</f>
        <v>2110.5826580226903</v>
      </c>
      <c r="G172" s="56">
        <f>_xlfn.XLOOKUP(E172,CDP!B:B,CDP!D:D)</f>
        <v>2147.9708265802269</v>
      </c>
      <c r="H172" s="56">
        <f>_xlfn.XLOOKUP(E172,CDP!B:B,CDP!E:E)</f>
        <v>2201.3824959481362</v>
      </c>
      <c r="I172" s="56">
        <f>_xlfn.XLOOKUP(E172,CDP!B:B,CDP!F:F)</f>
        <v>2316.8338735818475</v>
      </c>
      <c r="J172" s="57">
        <f t="shared" si="13"/>
        <v>1.7714619427681579E-2</v>
      </c>
      <c r="K172" s="57">
        <f t="shared" si="14"/>
        <v>2.4866105585309911E-2</v>
      </c>
      <c r="L172" s="57">
        <f t="shared" si="12"/>
        <v>5.2444942142590385E-2</v>
      </c>
    </row>
    <row r="173" spans="1:12" x14ac:dyDescent="0.3">
      <c r="A173" s="7" t="s">
        <v>535</v>
      </c>
      <c r="B173" s="7" t="s">
        <v>536</v>
      </c>
      <c r="C173" s="7" t="s">
        <v>532</v>
      </c>
      <c r="D173" s="53">
        <f>_xlfn.XLOOKUP(C173,'County PPHU'!$B$3:$B$17,'County PPHU'!$F$3:$F$17)</f>
        <v>2.6630465051517684</v>
      </c>
      <c r="E173" s="61" t="s">
        <v>98</v>
      </c>
      <c r="F173" s="56">
        <f>_xlfn.XLOOKUP(E173,CDP!B:B,CDP!C:C)</f>
        <v>2110.5826580226903</v>
      </c>
      <c r="G173" s="56">
        <f>_xlfn.XLOOKUP(E173,CDP!B:B,CDP!D:D)</f>
        <v>2147.9708265802269</v>
      </c>
      <c r="H173" s="56">
        <f>_xlfn.XLOOKUP(E173,CDP!B:B,CDP!E:E)</f>
        <v>2201.3824959481362</v>
      </c>
      <c r="I173" s="56">
        <f>_xlfn.XLOOKUP(E173,CDP!B:B,CDP!F:F)</f>
        <v>2316.8338735818475</v>
      </c>
      <c r="J173" s="57">
        <f t="shared" si="13"/>
        <v>1.7714619427681579E-2</v>
      </c>
      <c r="K173" s="57">
        <f t="shared" si="14"/>
        <v>2.4866105585309911E-2</v>
      </c>
      <c r="L173" s="57">
        <f t="shared" si="12"/>
        <v>5.2444942142590385E-2</v>
      </c>
    </row>
    <row r="174" spans="1:12" x14ac:dyDescent="0.3">
      <c r="A174" s="7" t="s">
        <v>537</v>
      </c>
      <c r="B174" s="7" t="s">
        <v>538</v>
      </c>
      <c r="C174" s="7" t="s">
        <v>532</v>
      </c>
      <c r="D174" s="53">
        <f>_xlfn.XLOOKUP(C174,'County PPHU'!$B$3:$B$17,'County PPHU'!$F$3:$F$17)</f>
        <v>2.6630465051517684</v>
      </c>
      <c r="E174" s="58" t="s">
        <v>39</v>
      </c>
      <c r="F174" s="56">
        <f>_xlfn.XLOOKUP(E174,CDP!B:B,CDP!C:C)</f>
        <v>3941.9466501073975</v>
      </c>
      <c r="G174" s="56">
        <f>_xlfn.XLOOKUP(E174,CDP!B:B,CDP!D:D)</f>
        <v>4011.6540078767139</v>
      </c>
      <c r="H174" s="56">
        <f>_xlfn.XLOOKUP(E174,CDP!B:B,CDP!E:E)</f>
        <v>4111.2474585793761</v>
      </c>
      <c r="I174" s="56">
        <f>_xlfn.XLOOKUP(E174,CDP!B:B,CDP!F:F)</f>
        <v>4327.2790289728846</v>
      </c>
      <c r="J174" s="57">
        <f t="shared" si="13"/>
        <v>1.7683485840027074E-2</v>
      </c>
      <c r="K174" s="57">
        <f t="shared" si="14"/>
        <v>2.482603198259738E-2</v>
      </c>
      <c r="L174" s="57">
        <f t="shared" si="12"/>
        <v>5.2546477089986998E-2</v>
      </c>
    </row>
    <row r="175" spans="1:12" x14ac:dyDescent="0.3">
      <c r="A175" s="7" t="s">
        <v>539</v>
      </c>
      <c r="B175" s="7" t="s">
        <v>540</v>
      </c>
      <c r="C175" s="7" t="s">
        <v>532</v>
      </c>
      <c r="D175" s="53">
        <f>_xlfn.XLOOKUP(C175,'County PPHU'!$B$3:$B$17,'County PPHU'!$F$3:$F$17)</f>
        <v>2.6630465051517684</v>
      </c>
      <c r="E175" s="60" t="s">
        <v>156</v>
      </c>
      <c r="F175" s="56">
        <f>_xlfn.XLOOKUP(E175,CDP!B:B,CDP!C:C)</f>
        <v>5136.9491778777792</v>
      </c>
      <c r="G175" s="56">
        <f>_xlfn.XLOOKUP(E175,CDP!B:B,CDP!D:D)</f>
        <v>5227.78834592572</v>
      </c>
      <c r="H175" s="56">
        <f>_xlfn.XLOOKUP(E175,CDP!B:B,CDP!E:E)</f>
        <v>5357.5735865999222</v>
      </c>
      <c r="I175" s="56">
        <f>_xlfn.XLOOKUP(E175,CDP!B:B,CDP!F:F)</f>
        <v>5639.0952043261132</v>
      </c>
      <c r="J175" s="57">
        <f t="shared" si="13"/>
        <v>1.7683485840027147E-2</v>
      </c>
      <c r="K175" s="57">
        <f t="shared" si="14"/>
        <v>2.4826031982597464E-2</v>
      </c>
      <c r="L175" s="57">
        <f t="shared" si="12"/>
        <v>5.2546477089986741E-2</v>
      </c>
    </row>
    <row r="176" spans="1:12" x14ac:dyDescent="0.3">
      <c r="A176" s="7" t="s">
        <v>541</v>
      </c>
      <c r="B176" s="7" t="s">
        <v>542</v>
      </c>
      <c r="C176" s="7" t="s">
        <v>532</v>
      </c>
      <c r="D176" s="53">
        <f>_xlfn.XLOOKUP(C176,'County PPHU'!$B$3:$B$17,'County PPHU'!$F$3:$F$17)</f>
        <v>2.6630465051517684</v>
      </c>
      <c r="E176" s="61" t="s">
        <v>50</v>
      </c>
      <c r="F176" s="56">
        <f>_xlfn.XLOOKUP(E176,CDP!B:B,CDP!C:C)</f>
        <v>705.37417201482367</v>
      </c>
      <c r="G176" s="56">
        <f>_xlfn.XLOOKUP(E176,CDP!B:B,CDP!D:D)</f>
        <v>717.84764619756857</v>
      </c>
      <c r="H176" s="56">
        <f>_xlfn.XLOOKUP(E176,CDP!B:B,CDP!E:E)</f>
        <v>735.66895482070174</v>
      </c>
      <c r="I176" s="56">
        <f>_xlfn.XLOOKUP(E176,CDP!B:B,CDP!F:F)</f>
        <v>774.32576670100229</v>
      </c>
      <c r="J176" s="57">
        <f t="shared" si="13"/>
        <v>1.7683485840026988E-2</v>
      </c>
      <c r="K176" s="57">
        <f t="shared" si="14"/>
        <v>2.4826031982597509E-2</v>
      </c>
      <c r="L176" s="57">
        <f t="shared" si="12"/>
        <v>5.2546477089986818E-2</v>
      </c>
    </row>
    <row r="177" spans="1:12" x14ac:dyDescent="0.3">
      <c r="A177" s="7" t="s">
        <v>543</v>
      </c>
      <c r="B177" s="7" t="s">
        <v>544</v>
      </c>
      <c r="C177" s="7" t="s">
        <v>532</v>
      </c>
      <c r="D177" s="53">
        <f>_xlfn.XLOOKUP(C177,'County PPHU'!$B$3:$B$17,'County PPHU'!$F$3:$F$17)</f>
        <v>2.6630465051517684</v>
      </c>
      <c r="E177" s="61" t="s">
        <v>182</v>
      </c>
      <c r="F177" s="56">
        <f>_xlfn.XLOOKUP(E177,CDP!B:B,CDP!C:C)</f>
        <v>623.39201782820101</v>
      </c>
      <c r="G177" s="56">
        <f>_xlfn.XLOOKUP(E177,CDP!B:B,CDP!D:D)</f>
        <v>634.43517017828196</v>
      </c>
      <c r="H177" s="56">
        <f>_xlfn.XLOOKUP(E177,CDP!B:B,CDP!E:E)</f>
        <v>650.21110210696918</v>
      </c>
      <c r="I177" s="56">
        <f>_xlfn.XLOOKUP(E177,CDP!B:B,CDP!F:F)</f>
        <v>684.3113857374392</v>
      </c>
      <c r="J177" s="57">
        <f t="shared" si="13"/>
        <v>1.7714619427681398E-2</v>
      </c>
      <c r="K177" s="57">
        <f t="shared" si="14"/>
        <v>2.4866105585309901E-2</v>
      </c>
      <c r="L177" s="57">
        <f t="shared" si="12"/>
        <v>5.2444942142590524E-2</v>
      </c>
    </row>
    <row r="178" spans="1:12" x14ac:dyDescent="0.3">
      <c r="A178" s="7" t="s">
        <v>545</v>
      </c>
      <c r="B178" s="7" t="s">
        <v>546</v>
      </c>
      <c r="C178" s="7" t="s">
        <v>547</v>
      </c>
      <c r="D178" s="53">
        <f>_xlfn.XLOOKUP(C178,'County PPHU'!$B$3:$B$17,'County PPHU'!$F$3:$F$17)</f>
        <v>2.4615737569814513</v>
      </c>
      <c r="E178" s="61" t="s">
        <v>64</v>
      </c>
      <c r="F178" s="56">
        <f>_xlfn.XLOOKUP(E178,CDP!B:B,CDP!C:C)</f>
        <v>266700</v>
      </c>
      <c r="G178" s="56">
        <f>_xlfn.XLOOKUP(E178,CDP!B:B,CDP!D:D)</f>
        <v>277600</v>
      </c>
      <c r="H178" s="56">
        <f>_xlfn.XLOOKUP(E178,CDP!B:B,CDP!E:E)</f>
        <v>286700</v>
      </c>
      <c r="I178" s="56">
        <f>_xlfn.XLOOKUP(E178,CDP!B:B,CDP!F:F)</f>
        <v>297800</v>
      </c>
      <c r="J178" s="57">
        <f t="shared" si="13"/>
        <v>4.0869891263592049E-2</v>
      </c>
      <c r="K178" s="57">
        <f t="shared" si="14"/>
        <v>3.2780979827089336E-2</v>
      </c>
      <c r="L178" s="57">
        <f t="shared" si="12"/>
        <v>3.8716428322288103E-2</v>
      </c>
    </row>
    <row r="179" spans="1:12" x14ac:dyDescent="0.3">
      <c r="A179" s="7" t="s">
        <v>548</v>
      </c>
      <c r="B179" s="7" t="s">
        <v>549</v>
      </c>
      <c r="C179" s="7" t="s">
        <v>547</v>
      </c>
      <c r="D179" s="53">
        <f>_xlfn.XLOOKUP(C179,'County PPHU'!$B$3:$B$17,'County PPHU'!$F$3:$F$17)</f>
        <v>2.4615737569814513</v>
      </c>
      <c r="E179" s="60" t="s">
        <v>157</v>
      </c>
      <c r="F179" s="56">
        <f>_xlfn.XLOOKUP(E179,CDP!B:B,CDP!C:C)</f>
        <v>341400</v>
      </c>
      <c r="G179" s="56">
        <f>_xlfn.XLOOKUP(E179,CDP!B:B,CDP!D:D)</f>
        <v>384400</v>
      </c>
      <c r="H179" s="56">
        <f>_xlfn.XLOOKUP(E179,CDP!B:B,CDP!E:E)</f>
        <v>438700</v>
      </c>
      <c r="I179" s="56">
        <f>_xlfn.XLOOKUP(E179,CDP!B:B,CDP!F:F)</f>
        <v>529900</v>
      </c>
      <c r="J179" s="57">
        <f t="shared" si="13"/>
        <v>0.1259519625073228</v>
      </c>
      <c r="K179" s="57">
        <f t="shared" si="14"/>
        <v>0.14125910509885536</v>
      </c>
      <c r="L179" s="57">
        <f t="shared" si="12"/>
        <v>0.20788693868247093</v>
      </c>
    </row>
    <row r="180" spans="1:12" x14ac:dyDescent="0.3">
      <c r="A180" s="7" t="s">
        <v>550</v>
      </c>
      <c r="B180" s="7" t="s">
        <v>551</v>
      </c>
      <c r="C180" s="7" t="s">
        <v>547</v>
      </c>
      <c r="D180" s="53">
        <f>_xlfn.XLOOKUP(C180,'County PPHU'!$B$3:$B$17,'County PPHU'!$F$3:$F$17)</f>
        <v>2.4615737569814513</v>
      </c>
      <c r="E180" s="61" t="s">
        <v>140</v>
      </c>
      <c r="F180" s="56">
        <f>_xlfn.XLOOKUP(E180,CDP!B:B,CDP!C:C)</f>
        <v>194500</v>
      </c>
      <c r="G180" s="56">
        <f>_xlfn.XLOOKUP(E180,CDP!B:B,CDP!D:D)</f>
        <v>240400</v>
      </c>
      <c r="H180" s="56">
        <f>_xlfn.XLOOKUP(E180,CDP!B:B,CDP!E:E)</f>
        <v>267000</v>
      </c>
      <c r="I180" s="56">
        <f>_xlfn.XLOOKUP(E180,CDP!B:B,CDP!F:F)</f>
        <v>305600</v>
      </c>
      <c r="J180" s="57">
        <f t="shared" si="13"/>
        <v>0.23598971722365039</v>
      </c>
      <c r="K180" s="57">
        <f t="shared" si="14"/>
        <v>0.11064891846921797</v>
      </c>
      <c r="L180" s="57">
        <f t="shared" si="12"/>
        <v>0.14456928838951311</v>
      </c>
    </row>
    <row r="181" spans="1:12" x14ac:dyDescent="0.3">
      <c r="A181" s="7" t="s">
        <v>552</v>
      </c>
      <c r="B181" s="7" t="s">
        <v>553</v>
      </c>
      <c r="C181" s="7" t="s">
        <v>547</v>
      </c>
      <c r="D181" s="53">
        <f>_xlfn.XLOOKUP(C181,'County PPHU'!$B$3:$B$17,'County PPHU'!$F$3:$F$17)</f>
        <v>2.4615737569814513</v>
      </c>
      <c r="E181" s="61" t="s">
        <v>127</v>
      </c>
      <c r="F181" s="56">
        <f>_xlfn.XLOOKUP(E181,CDP!B:B,CDP!C:C)</f>
        <v>261500</v>
      </c>
      <c r="G181" s="56">
        <f>_xlfn.XLOOKUP(E181,CDP!B:B,CDP!D:D)</f>
        <v>277800</v>
      </c>
      <c r="H181" s="56">
        <f>_xlfn.XLOOKUP(E181,CDP!B:B,CDP!E:E)</f>
        <v>284400</v>
      </c>
      <c r="I181" s="56">
        <f>_xlfn.XLOOKUP(E181,CDP!B:B,CDP!F:F)</f>
        <v>296600</v>
      </c>
      <c r="J181" s="57">
        <f t="shared" si="13"/>
        <v>6.2332695984703632E-2</v>
      </c>
      <c r="K181" s="57">
        <f t="shared" si="14"/>
        <v>2.3758099352051837E-2</v>
      </c>
      <c r="L181" s="57">
        <f t="shared" si="12"/>
        <v>4.2897327707454289E-2</v>
      </c>
    </row>
    <row r="182" spans="1:12" x14ac:dyDescent="0.3">
      <c r="A182" s="7" t="s">
        <v>554</v>
      </c>
      <c r="B182" s="7" t="s">
        <v>555</v>
      </c>
      <c r="C182" s="7" t="s">
        <v>547</v>
      </c>
      <c r="D182" s="53">
        <f>_xlfn.XLOOKUP(C182,'County PPHU'!$B$3:$B$17,'County PPHU'!$F$3:$F$17)</f>
        <v>2.4615737569814513</v>
      </c>
      <c r="E182" s="61" t="s">
        <v>173</v>
      </c>
      <c r="F182" s="56">
        <f>_xlfn.XLOOKUP(E182,CDP!B:B,CDP!C:C)</f>
        <v>7300</v>
      </c>
      <c r="G182" s="56">
        <f>_xlfn.XLOOKUP(E182,CDP!B:B,CDP!D:D)</f>
        <v>7400</v>
      </c>
      <c r="H182" s="56">
        <f>_xlfn.XLOOKUP(E182,CDP!B:B,CDP!E:E)</f>
        <v>7400</v>
      </c>
      <c r="I182" s="56">
        <f>_xlfn.XLOOKUP(E182,CDP!B:B,CDP!F:F)</f>
        <v>7400</v>
      </c>
      <c r="J182" s="57">
        <f t="shared" si="13"/>
        <v>1.3698630136986301E-2</v>
      </c>
      <c r="K182" s="57">
        <f t="shared" si="14"/>
        <v>0</v>
      </c>
      <c r="L182" s="57">
        <f t="shared" si="12"/>
        <v>0</v>
      </c>
    </row>
    <row r="183" spans="1:12" x14ac:dyDescent="0.3">
      <c r="A183" s="7" t="s">
        <v>556</v>
      </c>
      <c r="B183" s="7" t="s">
        <v>557</v>
      </c>
      <c r="C183" s="7" t="s">
        <v>547</v>
      </c>
      <c r="D183" s="53">
        <f>_xlfn.XLOOKUP(C183,'County PPHU'!$B$3:$B$17,'County PPHU'!$F$3:$F$17)</f>
        <v>2.4615737569814513</v>
      </c>
      <c r="E183" s="61" t="s">
        <v>127</v>
      </c>
      <c r="F183" s="56">
        <f>_xlfn.XLOOKUP(E183,CDP!B:B,CDP!C:C)</f>
        <v>261500</v>
      </c>
      <c r="G183" s="56">
        <f>_xlfn.XLOOKUP(E183,CDP!B:B,CDP!D:D)</f>
        <v>277800</v>
      </c>
      <c r="H183" s="56">
        <f>_xlfn.XLOOKUP(E183,CDP!B:B,CDP!E:E)</f>
        <v>284400</v>
      </c>
      <c r="I183" s="56">
        <f>_xlfn.XLOOKUP(E183,CDP!B:B,CDP!F:F)</f>
        <v>296600</v>
      </c>
      <c r="J183" s="57">
        <f t="shared" si="13"/>
        <v>6.2332695984703632E-2</v>
      </c>
      <c r="K183" s="57">
        <f t="shared" si="14"/>
        <v>2.3758099352051837E-2</v>
      </c>
      <c r="L183" s="57">
        <f t="shared" si="12"/>
        <v>4.2897327707454289E-2</v>
      </c>
    </row>
    <row r="184" spans="1:12" x14ac:dyDescent="0.3">
      <c r="A184" s="7" t="s">
        <v>558</v>
      </c>
      <c r="B184" s="7" t="s">
        <v>559</v>
      </c>
      <c r="C184" s="7" t="s">
        <v>547</v>
      </c>
      <c r="D184" s="53">
        <f>_xlfn.XLOOKUP(C184,'County PPHU'!$B$3:$B$17,'County PPHU'!$F$3:$F$17)</f>
        <v>2.4615737569814513</v>
      </c>
      <c r="E184" s="58" t="s">
        <v>127</v>
      </c>
      <c r="F184" s="56">
        <f>_xlfn.XLOOKUP(E184,CDP!B:B,CDP!C:C)</f>
        <v>261500</v>
      </c>
      <c r="G184" s="56">
        <f>_xlfn.XLOOKUP(E184,CDP!B:B,CDP!D:D)</f>
        <v>277800</v>
      </c>
      <c r="H184" s="56">
        <f>_xlfn.XLOOKUP(E184,CDP!B:B,CDP!E:E)</f>
        <v>284400</v>
      </c>
      <c r="I184" s="56">
        <f>_xlfn.XLOOKUP(E184,CDP!B:B,CDP!F:F)</f>
        <v>296600</v>
      </c>
      <c r="J184" s="57">
        <f t="shared" si="13"/>
        <v>6.2332695984703632E-2</v>
      </c>
      <c r="K184" s="57">
        <f t="shared" si="14"/>
        <v>2.3758099352051837E-2</v>
      </c>
      <c r="L184" s="57">
        <f t="shared" si="12"/>
        <v>4.2897327707454289E-2</v>
      </c>
    </row>
    <row r="185" spans="1:12" x14ac:dyDescent="0.3">
      <c r="A185" s="7" t="s">
        <v>560</v>
      </c>
      <c r="B185" s="7" t="s">
        <v>561</v>
      </c>
      <c r="C185" s="7" t="s">
        <v>547</v>
      </c>
      <c r="D185" s="53">
        <f>_xlfn.XLOOKUP(C185,'County PPHU'!$B$3:$B$17,'County PPHU'!$F$3:$F$17)</f>
        <v>2.4615737569814513</v>
      </c>
      <c r="E185" s="58" t="s">
        <v>58</v>
      </c>
      <c r="F185" s="56">
        <f>_xlfn.XLOOKUP(E185,CDP!B:B,CDP!C:C)</f>
        <v>24900</v>
      </c>
      <c r="G185" s="56">
        <f>_xlfn.XLOOKUP(E185,CDP!B:B,CDP!D:D)</f>
        <v>25300</v>
      </c>
      <c r="H185" s="56">
        <f>_xlfn.XLOOKUP(E185,CDP!B:B,CDP!E:E)</f>
        <v>25500</v>
      </c>
      <c r="I185" s="56">
        <f>_xlfn.XLOOKUP(E185,CDP!B:B,CDP!F:F)</f>
        <v>25900</v>
      </c>
      <c r="J185" s="57">
        <f t="shared" si="13"/>
        <v>1.6064257028112448E-2</v>
      </c>
      <c r="K185" s="57">
        <f t="shared" si="14"/>
        <v>7.9051383399209481E-3</v>
      </c>
      <c r="L185" s="57">
        <f t="shared" si="12"/>
        <v>1.5686274509803921E-2</v>
      </c>
    </row>
    <row r="186" spans="1:12" x14ac:dyDescent="0.3">
      <c r="A186" s="7" t="s">
        <v>562</v>
      </c>
      <c r="B186" s="7" t="s">
        <v>563</v>
      </c>
      <c r="C186" s="7" t="s">
        <v>547</v>
      </c>
      <c r="D186" s="53">
        <f>_xlfn.XLOOKUP(C186,'County PPHU'!$B$3:$B$17,'County PPHU'!$F$3:$F$17)</f>
        <v>2.4615737569814513</v>
      </c>
      <c r="E186" s="58" t="s">
        <v>67</v>
      </c>
      <c r="F186" s="56">
        <f>_xlfn.XLOOKUP(E186,CDP!B:B,CDP!C:C)</f>
        <v>133500</v>
      </c>
      <c r="G186" s="56">
        <f>_xlfn.XLOOKUP(E186,CDP!B:B,CDP!D:D)</f>
        <v>166200</v>
      </c>
      <c r="H186" s="56">
        <f>_xlfn.XLOOKUP(E186,CDP!B:B,CDP!E:E)</f>
        <v>184700</v>
      </c>
      <c r="I186" s="56">
        <f>_xlfn.XLOOKUP(E186,CDP!B:B,CDP!F:F)</f>
        <v>216400</v>
      </c>
      <c r="J186" s="57">
        <f t="shared" si="13"/>
        <v>0.24494382022471911</v>
      </c>
      <c r="K186" s="57">
        <f t="shared" si="14"/>
        <v>0.11131167268351384</v>
      </c>
      <c r="L186" s="57">
        <f t="shared" si="12"/>
        <v>0.17162966973470492</v>
      </c>
    </row>
    <row r="187" spans="1:12" x14ac:dyDescent="0.3">
      <c r="A187" s="7" t="s">
        <v>564</v>
      </c>
      <c r="B187" s="7" t="s">
        <v>565</v>
      </c>
      <c r="C187" s="7" t="s">
        <v>547</v>
      </c>
      <c r="D187" s="53">
        <f>_xlfn.XLOOKUP(C187,'County PPHU'!$B$3:$B$17,'County PPHU'!$F$3:$F$17)</f>
        <v>2.4615737569814513</v>
      </c>
      <c r="E187" s="61" t="s">
        <v>173</v>
      </c>
      <c r="F187" s="56">
        <f>_xlfn.XLOOKUP(E187,CDP!B:B,CDP!C:C)</f>
        <v>7300</v>
      </c>
      <c r="G187" s="56">
        <f>_xlfn.XLOOKUP(E187,CDP!B:B,CDP!D:D)</f>
        <v>7400</v>
      </c>
      <c r="H187" s="56">
        <f>_xlfn.XLOOKUP(E187,CDP!B:B,CDP!E:E)</f>
        <v>7400</v>
      </c>
      <c r="I187" s="56">
        <f>_xlfn.XLOOKUP(E187,CDP!B:B,CDP!F:F)</f>
        <v>7400</v>
      </c>
      <c r="J187" s="57">
        <f t="shared" si="13"/>
        <v>1.3698630136986301E-2</v>
      </c>
      <c r="K187" s="57">
        <f t="shared" si="14"/>
        <v>0</v>
      </c>
      <c r="L187" s="57">
        <f t="shared" si="12"/>
        <v>0</v>
      </c>
    </row>
    <row r="188" spans="1:12" x14ac:dyDescent="0.3">
      <c r="A188" s="7" t="s">
        <v>566</v>
      </c>
      <c r="B188" s="7" t="s">
        <v>567</v>
      </c>
      <c r="C188" s="7" t="s">
        <v>547</v>
      </c>
      <c r="D188" s="53">
        <f>_xlfn.XLOOKUP(C188,'County PPHU'!$B$3:$B$17,'County PPHU'!$F$3:$F$17)</f>
        <v>2.4615737569814513</v>
      </c>
      <c r="E188" s="58" t="s">
        <v>64</v>
      </c>
      <c r="F188" s="56">
        <f>_xlfn.XLOOKUP(E188,CDP!B:B,CDP!C:C)</f>
        <v>266700</v>
      </c>
      <c r="G188" s="56">
        <f>_xlfn.XLOOKUP(E188,CDP!B:B,CDP!D:D)</f>
        <v>277600</v>
      </c>
      <c r="H188" s="56">
        <f>_xlfn.XLOOKUP(E188,CDP!B:B,CDP!E:E)</f>
        <v>286700</v>
      </c>
      <c r="I188" s="56">
        <f>_xlfn.XLOOKUP(E188,CDP!B:B,CDP!F:F)</f>
        <v>297800</v>
      </c>
      <c r="J188" s="57">
        <f t="shared" si="13"/>
        <v>4.0869891263592049E-2</v>
      </c>
      <c r="K188" s="57">
        <f t="shared" si="14"/>
        <v>3.2780979827089336E-2</v>
      </c>
      <c r="L188" s="57">
        <f t="shared" si="12"/>
        <v>3.8716428322288103E-2</v>
      </c>
    </row>
    <row r="189" spans="1:12" x14ac:dyDescent="0.3">
      <c r="A189" s="7" t="s">
        <v>568</v>
      </c>
      <c r="B189" s="7" t="s">
        <v>569</v>
      </c>
      <c r="C189" s="7" t="s">
        <v>547</v>
      </c>
      <c r="D189" s="53">
        <f>_xlfn.XLOOKUP(C189,'County PPHU'!$B$3:$B$17,'County PPHU'!$F$3:$F$17)</f>
        <v>2.4615737569814513</v>
      </c>
      <c r="E189" s="59" t="s">
        <v>157</v>
      </c>
      <c r="F189" s="56">
        <f>_xlfn.XLOOKUP(E189,CDP!B:B,CDP!C:C)</f>
        <v>341400</v>
      </c>
      <c r="G189" s="56">
        <f>_xlfn.XLOOKUP(E189,CDP!B:B,CDP!D:D)</f>
        <v>384400</v>
      </c>
      <c r="H189" s="56">
        <f>_xlfn.XLOOKUP(E189,CDP!B:B,CDP!E:E)</f>
        <v>438700</v>
      </c>
      <c r="I189" s="56">
        <f>_xlfn.XLOOKUP(E189,CDP!B:B,CDP!F:F)</f>
        <v>529900</v>
      </c>
      <c r="J189" s="57">
        <f t="shared" si="13"/>
        <v>0.1259519625073228</v>
      </c>
      <c r="K189" s="57">
        <f t="shared" si="14"/>
        <v>0.14125910509885536</v>
      </c>
      <c r="L189" s="57">
        <f t="shared" si="12"/>
        <v>0.20788693868247093</v>
      </c>
    </row>
    <row r="190" spans="1:12" x14ac:dyDescent="0.3">
      <c r="A190" s="7" t="s">
        <v>570</v>
      </c>
      <c r="B190" s="7" t="s">
        <v>571</v>
      </c>
      <c r="C190" s="7" t="s">
        <v>547</v>
      </c>
      <c r="D190" s="53">
        <f>_xlfn.XLOOKUP(C190,'County PPHU'!$B$3:$B$17,'County PPHU'!$F$3:$F$17)</f>
        <v>2.4615737569814513</v>
      </c>
      <c r="E190" s="60" t="s">
        <v>157</v>
      </c>
      <c r="F190" s="56">
        <f>_xlfn.XLOOKUP(E190,CDP!B:B,CDP!C:C)</f>
        <v>341400</v>
      </c>
      <c r="G190" s="56">
        <f>_xlfn.XLOOKUP(E190,CDP!B:B,CDP!D:D)</f>
        <v>384400</v>
      </c>
      <c r="H190" s="56">
        <f>_xlfn.XLOOKUP(E190,CDP!B:B,CDP!E:E)</f>
        <v>438700</v>
      </c>
      <c r="I190" s="56">
        <f>_xlfn.XLOOKUP(E190,CDP!B:B,CDP!F:F)</f>
        <v>529900</v>
      </c>
      <c r="J190" s="57">
        <f t="shared" si="13"/>
        <v>0.1259519625073228</v>
      </c>
      <c r="K190" s="57">
        <f t="shared" si="14"/>
        <v>0.14125910509885536</v>
      </c>
      <c r="L190" s="57">
        <f t="shared" si="12"/>
        <v>0.20788693868247093</v>
      </c>
    </row>
    <row r="191" spans="1:12" x14ac:dyDescent="0.3">
      <c r="A191" s="7" t="s">
        <v>572</v>
      </c>
      <c r="B191" s="7" t="s">
        <v>573</v>
      </c>
      <c r="C191" s="7" t="s">
        <v>547</v>
      </c>
      <c r="D191" s="53">
        <f>_xlfn.XLOOKUP(C191,'County PPHU'!$B$3:$B$17,'County PPHU'!$F$3:$F$17)</f>
        <v>2.4615737569814513</v>
      </c>
      <c r="E191" s="60" t="s">
        <v>157</v>
      </c>
      <c r="F191" s="56">
        <f>_xlfn.XLOOKUP(E191,CDP!B:B,CDP!C:C)</f>
        <v>341400</v>
      </c>
      <c r="G191" s="56">
        <f>_xlfn.XLOOKUP(E191,CDP!B:B,CDP!D:D)</f>
        <v>384400</v>
      </c>
      <c r="H191" s="56">
        <f>_xlfn.XLOOKUP(E191,CDP!B:B,CDP!E:E)</f>
        <v>438700</v>
      </c>
      <c r="I191" s="56">
        <f>_xlfn.XLOOKUP(E191,CDP!B:B,CDP!F:F)</f>
        <v>529900</v>
      </c>
      <c r="J191" s="57">
        <f t="shared" si="13"/>
        <v>0.1259519625073228</v>
      </c>
      <c r="K191" s="57">
        <f t="shared" si="14"/>
        <v>0.14125910509885536</v>
      </c>
      <c r="L191" s="57">
        <f t="shared" si="12"/>
        <v>0.20788693868247093</v>
      </c>
    </row>
    <row r="192" spans="1:12" x14ac:dyDescent="0.3">
      <c r="A192" s="7" t="s">
        <v>574</v>
      </c>
      <c r="B192" s="7" t="s">
        <v>575</v>
      </c>
      <c r="C192" s="7" t="s">
        <v>547</v>
      </c>
      <c r="D192" s="53">
        <f>_xlfn.XLOOKUP(C192,'County PPHU'!$B$3:$B$17,'County PPHU'!$F$3:$F$17)</f>
        <v>2.4615737569814513</v>
      </c>
      <c r="E192" s="61" t="s">
        <v>63</v>
      </c>
      <c r="F192" s="56">
        <f>_xlfn.XLOOKUP(E192,CDP!B:B,CDP!C:C)</f>
        <v>291800</v>
      </c>
      <c r="G192" s="56">
        <f>_xlfn.XLOOKUP(E192,CDP!B:B,CDP!D:D)</f>
        <v>297800</v>
      </c>
      <c r="H192" s="56">
        <f>_xlfn.XLOOKUP(E192,CDP!B:B,CDP!E:E)</f>
        <v>302900</v>
      </c>
      <c r="I192" s="56">
        <f>_xlfn.XLOOKUP(E192,CDP!B:B,CDP!F:F)</f>
        <v>314600</v>
      </c>
      <c r="J192" s="57">
        <f t="shared" si="13"/>
        <v>2.0562028786840301E-2</v>
      </c>
      <c r="K192" s="57">
        <f t="shared" si="14"/>
        <v>1.7125587642713231E-2</v>
      </c>
      <c r="L192" s="57">
        <f t="shared" si="12"/>
        <v>3.8626609442060089E-2</v>
      </c>
    </row>
    <row r="193" spans="1:12" x14ac:dyDescent="0.3">
      <c r="A193" s="7" t="s">
        <v>576</v>
      </c>
      <c r="B193" s="7" t="s">
        <v>577</v>
      </c>
      <c r="C193" s="7" t="s">
        <v>547</v>
      </c>
      <c r="D193" s="53">
        <f>_xlfn.XLOOKUP(C193,'County PPHU'!$B$3:$B$17,'County PPHU'!$F$3:$F$17)</f>
        <v>2.4615737569814513</v>
      </c>
      <c r="E193" s="60" t="s">
        <v>157</v>
      </c>
      <c r="F193" s="56">
        <f>_xlfn.XLOOKUP(E193,CDP!B:B,CDP!C:C)</f>
        <v>341400</v>
      </c>
      <c r="G193" s="56">
        <f>_xlfn.XLOOKUP(E193,CDP!B:B,CDP!D:D)</f>
        <v>384400</v>
      </c>
      <c r="H193" s="56">
        <f>_xlfn.XLOOKUP(E193,CDP!B:B,CDP!E:E)</f>
        <v>438700</v>
      </c>
      <c r="I193" s="56">
        <f>_xlfn.XLOOKUP(E193,CDP!B:B,CDP!F:F)</f>
        <v>529900</v>
      </c>
      <c r="J193" s="57">
        <f t="shared" si="13"/>
        <v>0.1259519625073228</v>
      </c>
      <c r="K193" s="57">
        <f t="shared" si="14"/>
        <v>0.14125910509885536</v>
      </c>
      <c r="L193" s="57">
        <f t="shared" si="12"/>
        <v>0.20788693868247093</v>
      </c>
    </row>
    <row r="194" spans="1:12" x14ac:dyDescent="0.3">
      <c r="A194" s="7" t="s">
        <v>578</v>
      </c>
      <c r="B194" s="7" t="s">
        <v>579</v>
      </c>
      <c r="C194" s="7" t="s">
        <v>547</v>
      </c>
      <c r="D194" s="53">
        <f>_xlfn.XLOOKUP(C194,'County PPHU'!$B$3:$B$17,'County PPHU'!$F$3:$F$17)</f>
        <v>2.4615737569814513</v>
      </c>
      <c r="E194" s="59" t="s">
        <v>157</v>
      </c>
      <c r="F194" s="56">
        <f>_xlfn.XLOOKUP(E194,CDP!B:B,CDP!C:C)</f>
        <v>341400</v>
      </c>
      <c r="G194" s="56">
        <f>_xlfn.XLOOKUP(E194,CDP!B:B,CDP!D:D)</f>
        <v>384400</v>
      </c>
      <c r="H194" s="56">
        <f>_xlfn.XLOOKUP(E194,CDP!B:B,CDP!E:E)</f>
        <v>438700</v>
      </c>
      <c r="I194" s="56">
        <f>_xlfn.XLOOKUP(E194,CDP!B:B,CDP!F:F)</f>
        <v>529900</v>
      </c>
      <c r="J194" s="57">
        <f t="shared" si="13"/>
        <v>0.1259519625073228</v>
      </c>
      <c r="K194" s="57">
        <f t="shared" si="14"/>
        <v>0.14125910509885536</v>
      </c>
      <c r="L194" s="57">
        <f t="shared" si="12"/>
        <v>0.20788693868247093</v>
      </c>
    </row>
    <row r="195" spans="1:12" x14ac:dyDescent="0.3">
      <c r="A195" s="7" t="s">
        <v>580</v>
      </c>
      <c r="B195" s="7" t="s">
        <v>581</v>
      </c>
      <c r="C195" s="7" t="s">
        <v>547</v>
      </c>
      <c r="D195" s="53">
        <f>_xlfn.XLOOKUP(C195,'County PPHU'!$B$3:$B$17,'County PPHU'!$F$3:$F$17)</f>
        <v>2.4615737569814513</v>
      </c>
      <c r="E195" s="61" t="s">
        <v>67</v>
      </c>
      <c r="F195" s="56">
        <f>_xlfn.XLOOKUP(E195,CDP!B:B,CDP!C:C)</f>
        <v>133500</v>
      </c>
      <c r="G195" s="56">
        <f>_xlfn.XLOOKUP(E195,CDP!B:B,CDP!D:D)</f>
        <v>166200</v>
      </c>
      <c r="H195" s="56">
        <f>_xlfn.XLOOKUP(E195,CDP!B:B,CDP!E:E)</f>
        <v>184700</v>
      </c>
      <c r="I195" s="56">
        <f>_xlfn.XLOOKUP(E195,CDP!B:B,CDP!F:F)</f>
        <v>216400</v>
      </c>
      <c r="J195" s="57">
        <f t="shared" si="13"/>
        <v>0.24494382022471911</v>
      </c>
      <c r="K195" s="57">
        <f t="shared" si="14"/>
        <v>0.11131167268351384</v>
      </c>
      <c r="L195" s="57">
        <f t="shared" ref="L195:L258" si="15">(I195-H195)/H195</f>
        <v>0.17162966973470492</v>
      </c>
    </row>
    <row r="196" spans="1:12" x14ac:dyDescent="0.3">
      <c r="A196" s="7" t="s">
        <v>582</v>
      </c>
      <c r="B196" s="7" t="s">
        <v>583</v>
      </c>
      <c r="C196" s="7" t="s">
        <v>547</v>
      </c>
      <c r="D196" s="53">
        <f>_xlfn.XLOOKUP(C196,'County PPHU'!$B$3:$B$17,'County PPHU'!$F$3:$F$17)</f>
        <v>2.4615737569814513</v>
      </c>
      <c r="E196" s="61" t="s">
        <v>173</v>
      </c>
      <c r="F196" s="56">
        <f>_xlfn.XLOOKUP(E196,CDP!B:B,CDP!C:C)</f>
        <v>7300</v>
      </c>
      <c r="G196" s="56">
        <f>_xlfn.XLOOKUP(E196,CDP!B:B,CDP!D:D)</f>
        <v>7400</v>
      </c>
      <c r="H196" s="56">
        <f>_xlfn.XLOOKUP(E196,CDP!B:B,CDP!E:E)</f>
        <v>7400</v>
      </c>
      <c r="I196" s="56">
        <f>_xlfn.XLOOKUP(E196,CDP!B:B,CDP!F:F)</f>
        <v>7400</v>
      </c>
      <c r="J196" s="57">
        <f t="shared" si="13"/>
        <v>1.3698630136986301E-2</v>
      </c>
      <c r="K196" s="57">
        <f t="shared" si="14"/>
        <v>0</v>
      </c>
      <c r="L196" s="57">
        <f t="shared" si="15"/>
        <v>0</v>
      </c>
    </row>
    <row r="197" spans="1:12" x14ac:dyDescent="0.3">
      <c r="A197" s="7" t="s">
        <v>584</v>
      </c>
      <c r="B197" s="7" t="s">
        <v>585</v>
      </c>
      <c r="C197" s="7" t="s">
        <v>547</v>
      </c>
      <c r="D197" s="53">
        <f>_xlfn.XLOOKUP(C197,'County PPHU'!$B$3:$B$17,'County PPHU'!$F$3:$F$17)</f>
        <v>2.4615737569814513</v>
      </c>
      <c r="E197" s="58" t="s">
        <v>84</v>
      </c>
      <c r="F197" s="56">
        <f>_xlfn.XLOOKUP(E197,CDP!B:B,CDP!C:C)</f>
        <v>7100</v>
      </c>
      <c r="G197" s="56">
        <f>_xlfn.XLOOKUP(E197,CDP!B:B,CDP!D:D)</f>
        <v>7700</v>
      </c>
      <c r="H197" s="56">
        <f>_xlfn.XLOOKUP(E197,CDP!B:B,CDP!E:E)</f>
        <v>7800</v>
      </c>
      <c r="I197" s="56">
        <f>_xlfn.XLOOKUP(E197,CDP!B:B,CDP!F:F)</f>
        <v>7900</v>
      </c>
      <c r="J197" s="57">
        <f t="shared" si="13"/>
        <v>8.4507042253521125E-2</v>
      </c>
      <c r="K197" s="57">
        <f t="shared" si="14"/>
        <v>1.2987012987012988E-2</v>
      </c>
      <c r="L197" s="57">
        <f t="shared" si="15"/>
        <v>1.282051282051282E-2</v>
      </c>
    </row>
    <row r="198" spans="1:12" x14ac:dyDescent="0.3">
      <c r="A198" s="7" t="s">
        <v>586</v>
      </c>
      <c r="B198" s="7" t="s">
        <v>587</v>
      </c>
      <c r="C198" s="7" t="s">
        <v>547</v>
      </c>
      <c r="D198" s="53">
        <f>_xlfn.XLOOKUP(C198,'County PPHU'!$B$3:$B$17,'County PPHU'!$F$3:$F$17)</f>
        <v>2.4615737569814513</v>
      </c>
      <c r="E198" s="61" t="s">
        <v>64</v>
      </c>
      <c r="F198" s="56">
        <f>_xlfn.XLOOKUP(E198,CDP!B:B,CDP!C:C)</f>
        <v>266700</v>
      </c>
      <c r="G198" s="56">
        <f>_xlfn.XLOOKUP(E198,CDP!B:B,CDP!D:D)</f>
        <v>277600</v>
      </c>
      <c r="H198" s="56">
        <f>_xlfn.XLOOKUP(E198,CDP!B:B,CDP!E:E)</f>
        <v>286700</v>
      </c>
      <c r="I198" s="56">
        <f>_xlfn.XLOOKUP(E198,CDP!B:B,CDP!F:F)</f>
        <v>297800</v>
      </c>
      <c r="J198" s="57">
        <f t="shared" si="13"/>
        <v>4.0869891263592049E-2</v>
      </c>
      <c r="K198" s="57">
        <f t="shared" si="14"/>
        <v>3.2780979827089336E-2</v>
      </c>
      <c r="L198" s="57">
        <f t="shared" si="15"/>
        <v>3.8716428322288103E-2</v>
      </c>
    </row>
    <row r="199" spans="1:12" x14ac:dyDescent="0.3">
      <c r="A199" s="7" t="s">
        <v>588</v>
      </c>
      <c r="B199" s="7" t="s">
        <v>589</v>
      </c>
      <c r="C199" s="7" t="s">
        <v>547</v>
      </c>
      <c r="D199" s="53">
        <f>_xlfn.XLOOKUP(C199,'County PPHU'!$B$3:$B$17,'County PPHU'!$F$3:$F$17)</f>
        <v>2.4615737569814513</v>
      </c>
      <c r="E199" s="59" t="s">
        <v>157</v>
      </c>
      <c r="F199" s="56">
        <f>_xlfn.XLOOKUP(E199,CDP!B:B,CDP!C:C)</f>
        <v>341400</v>
      </c>
      <c r="G199" s="56">
        <f>_xlfn.XLOOKUP(E199,CDP!B:B,CDP!D:D)</f>
        <v>384400</v>
      </c>
      <c r="H199" s="56">
        <f>_xlfn.XLOOKUP(E199,CDP!B:B,CDP!E:E)</f>
        <v>438700</v>
      </c>
      <c r="I199" s="56">
        <f>_xlfn.XLOOKUP(E199,CDP!B:B,CDP!F:F)</f>
        <v>529900</v>
      </c>
      <c r="J199" s="57">
        <f t="shared" si="13"/>
        <v>0.1259519625073228</v>
      </c>
      <c r="K199" s="57">
        <f t="shared" si="14"/>
        <v>0.14125910509885536</v>
      </c>
      <c r="L199" s="57">
        <f t="shared" si="15"/>
        <v>0.20788693868247093</v>
      </c>
    </row>
    <row r="200" spans="1:12" x14ac:dyDescent="0.3">
      <c r="A200" s="7" t="s">
        <v>590</v>
      </c>
      <c r="B200" s="7" t="s">
        <v>591</v>
      </c>
      <c r="C200" s="7" t="s">
        <v>547</v>
      </c>
      <c r="D200" s="53">
        <f>_xlfn.XLOOKUP(C200,'County PPHU'!$B$3:$B$17,'County PPHU'!$F$3:$F$17)</f>
        <v>2.4615737569814513</v>
      </c>
      <c r="E200" s="61" t="s">
        <v>127</v>
      </c>
      <c r="F200" s="56">
        <f>_xlfn.XLOOKUP(E200,CDP!B:B,CDP!C:C)</f>
        <v>261500</v>
      </c>
      <c r="G200" s="56">
        <f>_xlfn.XLOOKUP(E200,CDP!B:B,CDP!D:D)</f>
        <v>277800</v>
      </c>
      <c r="H200" s="56">
        <f>_xlfn.XLOOKUP(E200,CDP!B:B,CDP!E:E)</f>
        <v>284400</v>
      </c>
      <c r="I200" s="56">
        <f>_xlfn.XLOOKUP(E200,CDP!B:B,CDP!F:F)</f>
        <v>296600</v>
      </c>
      <c r="J200" s="57">
        <f t="shared" si="13"/>
        <v>6.2332695984703632E-2</v>
      </c>
      <c r="K200" s="57">
        <f t="shared" si="14"/>
        <v>2.3758099352051837E-2</v>
      </c>
      <c r="L200" s="57">
        <f t="shared" si="15"/>
        <v>4.2897327707454289E-2</v>
      </c>
    </row>
    <row r="201" spans="1:12" x14ac:dyDescent="0.3">
      <c r="A201" s="7" t="s">
        <v>592</v>
      </c>
      <c r="B201" s="7" t="s">
        <v>593</v>
      </c>
      <c r="C201" s="7" t="s">
        <v>547</v>
      </c>
      <c r="D201" s="53">
        <f>_xlfn.XLOOKUP(C201,'County PPHU'!$B$3:$B$17,'County PPHU'!$F$3:$F$17)</f>
        <v>2.4615737569814513</v>
      </c>
      <c r="E201" s="61" t="s">
        <v>18</v>
      </c>
      <c r="F201" s="56">
        <f>_xlfn.XLOOKUP(E201,CDP!B:B,CDP!C:C)</f>
        <v>107500</v>
      </c>
      <c r="G201" s="56">
        <f>_xlfn.XLOOKUP(E201,CDP!B:B,CDP!D:D)</f>
        <v>115700</v>
      </c>
      <c r="H201" s="56">
        <f>_xlfn.XLOOKUP(E201,CDP!B:B,CDP!E:E)</f>
        <v>121100</v>
      </c>
      <c r="I201" s="56">
        <f>_xlfn.XLOOKUP(E201,CDP!B:B,CDP!F:F)</f>
        <v>126100</v>
      </c>
      <c r="J201" s="57">
        <f t="shared" si="13"/>
        <v>7.6279069767441865E-2</v>
      </c>
      <c r="K201" s="57">
        <f t="shared" si="14"/>
        <v>4.6672428694900604E-2</v>
      </c>
      <c r="L201" s="57">
        <f t="shared" si="15"/>
        <v>4.1288191577208921E-2</v>
      </c>
    </row>
    <row r="202" spans="1:12" x14ac:dyDescent="0.3">
      <c r="A202" s="7" t="s">
        <v>594</v>
      </c>
      <c r="B202" s="7" t="s">
        <v>595</v>
      </c>
      <c r="C202" s="7" t="s">
        <v>547</v>
      </c>
      <c r="D202" s="53">
        <f>_xlfn.XLOOKUP(C202,'County PPHU'!$B$3:$B$17,'County PPHU'!$F$3:$F$17)</f>
        <v>2.4615737569814513</v>
      </c>
      <c r="E202" s="59" t="s">
        <v>157</v>
      </c>
      <c r="F202" s="56">
        <f>_xlfn.XLOOKUP(E202,CDP!B:B,CDP!C:C)</f>
        <v>341400</v>
      </c>
      <c r="G202" s="56">
        <f>_xlfn.XLOOKUP(E202,CDP!B:B,CDP!D:D)</f>
        <v>384400</v>
      </c>
      <c r="H202" s="56">
        <f>_xlfn.XLOOKUP(E202,CDP!B:B,CDP!E:E)</f>
        <v>438700</v>
      </c>
      <c r="I202" s="56">
        <f>_xlfn.XLOOKUP(E202,CDP!B:B,CDP!F:F)</f>
        <v>529900</v>
      </c>
      <c r="J202" s="57">
        <f t="shared" si="13"/>
        <v>0.1259519625073228</v>
      </c>
      <c r="K202" s="57">
        <f t="shared" si="14"/>
        <v>0.14125910509885536</v>
      </c>
      <c r="L202" s="57">
        <f t="shared" si="15"/>
        <v>0.20788693868247093</v>
      </c>
    </row>
    <row r="203" spans="1:12" x14ac:dyDescent="0.3">
      <c r="A203" s="7" t="s">
        <v>596</v>
      </c>
      <c r="B203" s="7" t="s">
        <v>597</v>
      </c>
      <c r="C203" s="7" t="s">
        <v>547</v>
      </c>
      <c r="D203" s="53">
        <f>_xlfn.XLOOKUP(C203,'County PPHU'!$B$3:$B$17,'County PPHU'!$F$3:$F$17)</f>
        <v>2.4615737569814513</v>
      </c>
      <c r="E203" s="61" t="s">
        <v>111</v>
      </c>
      <c r="F203" s="56">
        <f>_xlfn.XLOOKUP(E203,CDP!B:B,CDP!C:C)</f>
        <v>209700</v>
      </c>
      <c r="G203" s="56">
        <f>_xlfn.XLOOKUP(E203,CDP!B:B,CDP!D:D)</f>
        <v>228200</v>
      </c>
      <c r="H203" s="56">
        <f>_xlfn.XLOOKUP(E203,CDP!B:B,CDP!E:E)</f>
        <v>249200</v>
      </c>
      <c r="I203" s="56">
        <f>_xlfn.XLOOKUP(E203,CDP!B:B,CDP!F:F)</f>
        <v>279200</v>
      </c>
      <c r="J203" s="57">
        <f t="shared" si="13"/>
        <v>8.8221268478779202E-2</v>
      </c>
      <c r="K203" s="57">
        <f t="shared" si="14"/>
        <v>9.202453987730061E-2</v>
      </c>
      <c r="L203" s="57">
        <f t="shared" si="15"/>
        <v>0.12038523274478331</v>
      </c>
    </row>
    <row r="204" spans="1:12" x14ac:dyDescent="0.3">
      <c r="A204" s="7" t="s">
        <v>598</v>
      </c>
      <c r="B204" s="7" t="s">
        <v>599</v>
      </c>
      <c r="C204" s="7" t="s">
        <v>547</v>
      </c>
      <c r="D204" s="53">
        <f>_xlfn.XLOOKUP(C204,'County PPHU'!$B$3:$B$17,'County PPHU'!$F$3:$F$17)</f>
        <v>2.4615737569814513</v>
      </c>
      <c r="E204" s="60" t="s">
        <v>157</v>
      </c>
      <c r="F204" s="56">
        <f>_xlfn.XLOOKUP(E204,CDP!B:B,CDP!C:C)</f>
        <v>341400</v>
      </c>
      <c r="G204" s="56">
        <f>_xlfn.XLOOKUP(E204,CDP!B:B,CDP!D:D)</f>
        <v>384400</v>
      </c>
      <c r="H204" s="56">
        <f>_xlfn.XLOOKUP(E204,CDP!B:B,CDP!E:E)</f>
        <v>438700</v>
      </c>
      <c r="I204" s="56">
        <f>_xlfn.XLOOKUP(E204,CDP!B:B,CDP!F:F)</f>
        <v>529900</v>
      </c>
      <c r="J204" s="57">
        <f t="shared" si="13"/>
        <v>0.1259519625073228</v>
      </c>
      <c r="K204" s="57">
        <f t="shared" si="14"/>
        <v>0.14125910509885536</v>
      </c>
      <c r="L204" s="57">
        <f t="shared" si="15"/>
        <v>0.20788693868247093</v>
      </c>
    </row>
    <row r="205" spans="1:12" x14ac:dyDescent="0.3">
      <c r="A205" s="7" t="s">
        <v>600</v>
      </c>
      <c r="B205" s="7" t="s">
        <v>601</v>
      </c>
      <c r="C205" s="7" t="s">
        <v>547</v>
      </c>
      <c r="D205" s="53">
        <f>_xlfn.XLOOKUP(C205,'County PPHU'!$B$3:$B$17,'County PPHU'!$F$3:$F$17)</f>
        <v>2.4615737569814513</v>
      </c>
      <c r="E205" s="61" t="s">
        <v>62</v>
      </c>
      <c r="F205" s="56">
        <f>_xlfn.XLOOKUP(E205,CDP!B:B,CDP!C:C)</f>
        <v>2200</v>
      </c>
      <c r="G205" s="56">
        <f>_xlfn.XLOOKUP(E205,CDP!B:B,CDP!D:D)</f>
        <v>2300</v>
      </c>
      <c r="H205" s="56">
        <f>_xlfn.XLOOKUP(E205,CDP!B:B,CDP!E:E)</f>
        <v>2300</v>
      </c>
      <c r="I205" s="56">
        <f>_xlfn.XLOOKUP(E205,CDP!B:B,CDP!F:F)</f>
        <v>2300</v>
      </c>
      <c r="J205" s="57">
        <f t="shared" si="13"/>
        <v>4.5454545454545456E-2</v>
      </c>
      <c r="K205" s="57">
        <f t="shared" si="14"/>
        <v>0</v>
      </c>
      <c r="L205" s="57">
        <f t="shared" si="15"/>
        <v>0</v>
      </c>
    </row>
    <row r="206" spans="1:12" x14ac:dyDescent="0.3">
      <c r="A206" s="7" t="s">
        <v>602</v>
      </c>
      <c r="B206" s="7" t="s">
        <v>603</v>
      </c>
      <c r="C206" s="7" t="s">
        <v>547</v>
      </c>
      <c r="D206" s="53">
        <f>_xlfn.XLOOKUP(C206,'County PPHU'!$B$3:$B$17,'County PPHU'!$F$3:$F$17)</f>
        <v>2.4615737569814513</v>
      </c>
      <c r="E206" s="61" t="s">
        <v>64</v>
      </c>
      <c r="F206" s="56">
        <f>_xlfn.XLOOKUP(E206,CDP!B:B,CDP!C:C)</f>
        <v>266700</v>
      </c>
      <c r="G206" s="56">
        <f>_xlfn.XLOOKUP(E206,CDP!B:B,CDP!D:D)</f>
        <v>277600</v>
      </c>
      <c r="H206" s="56">
        <f>_xlfn.XLOOKUP(E206,CDP!B:B,CDP!E:E)</f>
        <v>286700</v>
      </c>
      <c r="I206" s="56">
        <f>_xlfn.XLOOKUP(E206,CDP!B:B,CDP!F:F)</f>
        <v>297800</v>
      </c>
      <c r="J206" s="57">
        <f t="shared" si="13"/>
        <v>4.0869891263592049E-2</v>
      </c>
      <c r="K206" s="57">
        <f t="shared" si="14"/>
        <v>3.2780979827089336E-2</v>
      </c>
      <c r="L206" s="57">
        <f t="shared" si="15"/>
        <v>3.8716428322288103E-2</v>
      </c>
    </row>
    <row r="207" spans="1:12" x14ac:dyDescent="0.3">
      <c r="A207" s="7" t="s">
        <v>604</v>
      </c>
      <c r="B207" s="7" t="s">
        <v>605</v>
      </c>
      <c r="C207" s="7" t="s">
        <v>547</v>
      </c>
      <c r="D207" s="53">
        <f>_xlfn.XLOOKUP(C207,'County PPHU'!$B$3:$B$17,'County PPHU'!$F$3:$F$17)</f>
        <v>2.4615737569814513</v>
      </c>
      <c r="E207" s="60" t="s">
        <v>157</v>
      </c>
      <c r="F207" s="56">
        <f>_xlfn.XLOOKUP(E207,CDP!B:B,CDP!C:C)</f>
        <v>341400</v>
      </c>
      <c r="G207" s="56">
        <f>_xlfn.XLOOKUP(E207,CDP!B:B,CDP!D:D)</f>
        <v>384400</v>
      </c>
      <c r="H207" s="56">
        <f>_xlfn.XLOOKUP(E207,CDP!B:B,CDP!E:E)</f>
        <v>438700</v>
      </c>
      <c r="I207" s="56">
        <f>_xlfn.XLOOKUP(E207,CDP!B:B,CDP!F:F)</f>
        <v>529900</v>
      </c>
      <c r="J207" s="57">
        <f t="shared" si="13"/>
        <v>0.1259519625073228</v>
      </c>
      <c r="K207" s="57">
        <f t="shared" si="14"/>
        <v>0.14125910509885536</v>
      </c>
      <c r="L207" s="57">
        <f t="shared" si="15"/>
        <v>0.20788693868247093</v>
      </c>
    </row>
    <row r="208" spans="1:12" x14ac:dyDescent="0.3">
      <c r="A208" s="7" t="s">
        <v>606</v>
      </c>
      <c r="B208" s="7" t="s">
        <v>607</v>
      </c>
      <c r="C208" s="7" t="s">
        <v>547</v>
      </c>
      <c r="D208" s="53">
        <f>_xlfn.XLOOKUP(C208,'County PPHU'!$B$3:$B$17,'County PPHU'!$F$3:$F$17)</f>
        <v>2.4615737569814513</v>
      </c>
      <c r="E208" s="58" t="s">
        <v>127</v>
      </c>
      <c r="F208" s="56">
        <f>_xlfn.XLOOKUP(E208,CDP!B:B,CDP!C:C)</f>
        <v>261500</v>
      </c>
      <c r="G208" s="56">
        <f>_xlfn.XLOOKUP(E208,CDP!B:B,CDP!D:D)</f>
        <v>277800</v>
      </c>
      <c r="H208" s="56">
        <f>_xlfn.XLOOKUP(E208,CDP!B:B,CDP!E:E)</f>
        <v>284400</v>
      </c>
      <c r="I208" s="56">
        <f>_xlfn.XLOOKUP(E208,CDP!B:B,CDP!F:F)</f>
        <v>296600</v>
      </c>
      <c r="J208" s="57">
        <f t="shared" si="13"/>
        <v>6.2332695984703632E-2</v>
      </c>
      <c r="K208" s="57">
        <f t="shared" si="14"/>
        <v>2.3758099352051837E-2</v>
      </c>
      <c r="L208" s="57">
        <f t="shared" si="15"/>
        <v>4.2897327707454289E-2</v>
      </c>
    </row>
    <row r="209" spans="1:12" x14ac:dyDescent="0.3">
      <c r="A209" s="7" t="s">
        <v>608</v>
      </c>
      <c r="B209" s="7" t="s">
        <v>609</v>
      </c>
      <c r="C209" s="7" t="s">
        <v>547</v>
      </c>
      <c r="D209" s="53">
        <f>_xlfn.XLOOKUP(C209,'County PPHU'!$B$3:$B$17,'County PPHU'!$F$3:$F$17)</f>
        <v>2.4615737569814513</v>
      </c>
      <c r="E209" s="58" t="s">
        <v>64</v>
      </c>
      <c r="F209" s="56">
        <f>_xlfn.XLOOKUP(E209,CDP!B:B,CDP!C:C)</f>
        <v>266700</v>
      </c>
      <c r="G209" s="56">
        <f>_xlfn.XLOOKUP(E209,CDP!B:B,CDP!D:D)</f>
        <v>277600</v>
      </c>
      <c r="H209" s="56">
        <f>_xlfn.XLOOKUP(E209,CDP!B:B,CDP!E:E)</f>
        <v>286700</v>
      </c>
      <c r="I209" s="56">
        <f>_xlfn.XLOOKUP(E209,CDP!B:B,CDP!F:F)</f>
        <v>297800</v>
      </c>
      <c r="J209" s="57">
        <f t="shared" si="13"/>
        <v>4.0869891263592049E-2</v>
      </c>
      <c r="K209" s="57">
        <f t="shared" si="14"/>
        <v>3.2780979827089336E-2</v>
      </c>
      <c r="L209" s="57">
        <f t="shared" si="15"/>
        <v>3.8716428322288103E-2</v>
      </c>
    </row>
    <row r="210" spans="1:12" x14ac:dyDescent="0.3">
      <c r="A210" s="7" t="s">
        <v>610</v>
      </c>
      <c r="B210" s="7" t="s">
        <v>611</v>
      </c>
      <c r="C210" s="7" t="s">
        <v>547</v>
      </c>
      <c r="D210" s="53">
        <f>_xlfn.XLOOKUP(C210,'County PPHU'!$B$3:$B$17,'County PPHU'!$F$3:$F$17)</f>
        <v>2.4615737569814513</v>
      </c>
      <c r="E210" s="58" t="s">
        <v>127</v>
      </c>
      <c r="F210" s="56">
        <f>_xlfn.XLOOKUP(E210,CDP!B:B,CDP!C:C)</f>
        <v>261500</v>
      </c>
      <c r="G210" s="56">
        <f>_xlfn.XLOOKUP(E210,CDP!B:B,CDP!D:D)</f>
        <v>277800</v>
      </c>
      <c r="H210" s="56">
        <f>_xlfn.XLOOKUP(E210,CDP!B:B,CDP!E:E)</f>
        <v>284400</v>
      </c>
      <c r="I210" s="56">
        <f>_xlfn.XLOOKUP(E210,CDP!B:B,CDP!F:F)</f>
        <v>296600</v>
      </c>
      <c r="J210" s="57">
        <f t="shared" si="13"/>
        <v>6.2332695984703632E-2</v>
      </c>
      <c r="K210" s="57">
        <f t="shared" si="14"/>
        <v>2.3758099352051837E-2</v>
      </c>
      <c r="L210" s="57">
        <f t="shared" si="15"/>
        <v>4.2897327707454289E-2</v>
      </c>
    </row>
    <row r="211" spans="1:12" x14ac:dyDescent="0.3">
      <c r="A211" s="7" t="s">
        <v>612</v>
      </c>
      <c r="B211" s="7" t="s">
        <v>613</v>
      </c>
      <c r="C211" s="7" t="s">
        <v>547</v>
      </c>
      <c r="D211" s="53">
        <f>_xlfn.XLOOKUP(C211,'County PPHU'!$B$3:$B$17,'County PPHU'!$F$3:$F$17)</f>
        <v>2.4615737569814513</v>
      </c>
      <c r="E211" s="61" t="s">
        <v>25</v>
      </c>
      <c r="F211" s="56">
        <f>_xlfn.XLOOKUP(E211,CDP!B:B,CDP!C:C)</f>
        <v>135200</v>
      </c>
      <c r="G211" s="56">
        <f>_xlfn.XLOOKUP(E211,CDP!B:B,CDP!D:D)</f>
        <v>169700</v>
      </c>
      <c r="H211" s="56">
        <f>_xlfn.XLOOKUP(E211,CDP!B:B,CDP!E:E)</f>
        <v>200300</v>
      </c>
      <c r="I211" s="56">
        <f>_xlfn.XLOOKUP(E211,CDP!B:B,CDP!F:F)</f>
        <v>282400</v>
      </c>
      <c r="J211" s="57">
        <f t="shared" si="13"/>
        <v>0.25517751479289941</v>
      </c>
      <c r="K211" s="57">
        <f t="shared" si="14"/>
        <v>0.1803182086034178</v>
      </c>
      <c r="L211" s="57">
        <f t="shared" si="15"/>
        <v>0.40988517224163756</v>
      </c>
    </row>
    <row r="212" spans="1:12" x14ac:dyDescent="0.3">
      <c r="A212" s="7" t="s">
        <v>614</v>
      </c>
      <c r="B212" s="7" t="s">
        <v>615</v>
      </c>
      <c r="C212" s="7" t="s">
        <v>547</v>
      </c>
      <c r="D212" s="53">
        <f>_xlfn.XLOOKUP(C212,'County PPHU'!$B$3:$B$17,'County PPHU'!$F$3:$F$17)</f>
        <v>2.4615737569814513</v>
      </c>
      <c r="E212" s="61" t="s">
        <v>64</v>
      </c>
      <c r="F212" s="56">
        <f>_xlfn.XLOOKUP(E212,CDP!B:B,CDP!C:C)</f>
        <v>266700</v>
      </c>
      <c r="G212" s="56">
        <f>_xlfn.XLOOKUP(E212,CDP!B:B,CDP!D:D)</f>
        <v>277600</v>
      </c>
      <c r="H212" s="56">
        <f>_xlfn.XLOOKUP(E212,CDP!B:B,CDP!E:E)</f>
        <v>286700</v>
      </c>
      <c r="I212" s="56">
        <f>_xlfn.XLOOKUP(E212,CDP!B:B,CDP!F:F)</f>
        <v>297800</v>
      </c>
      <c r="J212" s="57">
        <f t="shared" si="13"/>
        <v>4.0869891263592049E-2</v>
      </c>
      <c r="K212" s="57">
        <f t="shared" si="14"/>
        <v>3.2780979827089336E-2</v>
      </c>
      <c r="L212" s="57">
        <f t="shared" si="15"/>
        <v>3.8716428322288103E-2</v>
      </c>
    </row>
    <row r="213" spans="1:12" x14ac:dyDescent="0.3">
      <c r="A213" s="7" t="s">
        <v>616</v>
      </c>
      <c r="B213" s="7" t="s">
        <v>617</v>
      </c>
      <c r="C213" s="7" t="s">
        <v>547</v>
      </c>
      <c r="D213" s="53">
        <f>_xlfn.XLOOKUP(C213,'County PPHU'!$B$3:$B$17,'County PPHU'!$F$3:$F$17)</f>
        <v>2.4615737569814513</v>
      </c>
      <c r="E213" s="60" t="s">
        <v>157</v>
      </c>
      <c r="F213" s="56">
        <f>_xlfn.XLOOKUP(E213,CDP!B:B,CDP!C:C)</f>
        <v>341400</v>
      </c>
      <c r="G213" s="56">
        <f>_xlfn.XLOOKUP(E213,CDP!B:B,CDP!D:D)</f>
        <v>384400</v>
      </c>
      <c r="H213" s="56">
        <f>_xlfn.XLOOKUP(E213,CDP!B:B,CDP!E:E)</f>
        <v>438700</v>
      </c>
      <c r="I213" s="56">
        <f>_xlfn.XLOOKUP(E213,CDP!B:B,CDP!F:F)</f>
        <v>529900</v>
      </c>
      <c r="J213" s="57">
        <f t="shared" si="13"/>
        <v>0.1259519625073228</v>
      </c>
      <c r="K213" s="57">
        <f t="shared" si="14"/>
        <v>0.14125910509885536</v>
      </c>
      <c r="L213" s="57">
        <f t="shared" si="15"/>
        <v>0.20788693868247093</v>
      </c>
    </row>
    <row r="214" spans="1:12" x14ac:dyDescent="0.3">
      <c r="A214" s="7" t="s">
        <v>618</v>
      </c>
      <c r="B214" s="7" t="s">
        <v>619</v>
      </c>
      <c r="C214" s="7" t="s">
        <v>547</v>
      </c>
      <c r="D214" s="53">
        <f>_xlfn.XLOOKUP(C214,'County PPHU'!$B$3:$B$17,'County PPHU'!$F$3:$F$17)</f>
        <v>2.4615737569814513</v>
      </c>
      <c r="E214" s="60" t="s">
        <v>157</v>
      </c>
      <c r="F214" s="56">
        <f>_xlfn.XLOOKUP(E214,CDP!B:B,CDP!C:C)</f>
        <v>341400</v>
      </c>
      <c r="G214" s="56">
        <f>_xlfn.XLOOKUP(E214,CDP!B:B,CDP!D:D)</f>
        <v>384400</v>
      </c>
      <c r="H214" s="56">
        <f>_xlfn.XLOOKUP(E214,CDP!B:B,CDP!E:E)</f>
        <v>438700</v>
      </c>
      <c r="I214" s="56">
        <f>_xlfn.XLOOKUP(E214,CDP!B:B,CDP!F:F)</f>
        <v>529900</v>
      </c>
      <c r="J214" s="57">
        <f t="shared" si="13"/>
        <v>0.1259519625073228</v>
      </c>
      <c r="K214" s="57">
        <f t="shared" si="14"/>
        <v>0.14125910509885536</v>
      </c>
      <c r="L214" s="57">
        <f t="shared" si="15"/>
        <v>0.20788693868247093</v>
      </c>
    </row>
    <row r="215" spans="1:12" x14ac:dyDescent="0.3">
      <c r="A215" s="7" t="s">
        <v>620</v>
      </c>
      <c r="B215" s="7" t="s">
        <v>621</v>
      </c>
      <c r="C215" s="7" t="s">
        <v>547</v>
      </c>
      <c r="D215" s="53">
        <f>_xlfn.XLOOKUP(C215,'County PPHU'!$B$3:$B$17,'County PPHU'!$F$3:$F$17)</f>
        <v>2.4615737569814513</v>
      </c>
      <c r="E215" s="60" t="s">
        <v>157</v>
      </c>
      <c r="F215" s="56">
        <f>_xlfn.XLOOKUP(E215,CDP!B:B,CDP!C:C)</f>
        <v>341400</v>
      </c>
      <c r="G215" s="56">
        <f>_xlfn.XLOOKUP(E215,CDP!B:B,CDP!D:D)</f>
        <v>384400</v>
      </c>
      <c r="H215" s="56">
        <f>_xlfn.XLOOKUP(E215,CDP!B:B,CDP!E:E)</f>
        <v>438700</v>
      </c>
      <c r="I215" s="56">
        <f>_xlfn.XLOOKUP(E215,CDP!B:B,CDP!F:F)</f>
        <v>529900</v>
      </c>
      <c r="J215" s="57">
        <f t="shared" si="13"/>
        <v>0.1259519625073228</v>
      </c>
      <c r="K215" s="57">
        <f t="shared" si="14"/>
        <v>0.14125910509885536</v>
      </c>
      <c r="L215" s="57">
        <f t="shared" si="15"/>
        <v>0.20788693868247093</v>
      </c>
    </row>
    <row r="216" spans="1:12" x14ac:dyDescent="0.3">
      <c r="A216" s="7" t="s">
        <v>622</v>
      </c>
      <c r="B216" s="7" t="s">
        <v>623</v>
      </c>
      <c r="C216" s="7" t="s">
        <v>547</v>
      </c>
      <c r="D216" s="53">
        <f>_xlfn.XLOOKUP(C216,'County PPHU'!$B$3:$B$17,'County PPHU'!$F$3:$F$17)</f>
        <v>2.4615737569814513</v>
      </c>
      <c r="E216" s="61" t="s">
        <v>84</v>
      </c>
      <c r="F216" s="56">
        <f>_xlfn.XLOOKUP(E216,CDP!B:B,CDP!C:C)</f>
        <v>7100</v>
      </c>
      <c r="G216" s="56">
        <f>_xlfn.XLOOKUP(E216,CDP!B:B,CDP!D:D)</f>
        <v>7700</v>
      </c>
      <c r="H216" s="56">
        <f>_xlfn.XLOOKUP(E216,CDP!B:B,CDP!E:E)</f>
        <v>7800</v>
      </c>
      <c r="I216" s="56">
        <f>_xlfn.XLOOKUP(E216,CDP!B:B,CDP!F:F)</f>
        <v>7900</v>
      </c>
      <c r="J216" s="57">
        <f t="shared" si="13"/>
        <v>8.4507042253521125E-2</v>
      </c>
      <c r="K216" s="57">
        <f t="shared" si="14"/>
        <v>1.2987012987012988E-2</v>
      </c>
      <c r="L216" s="57">
        <f t="shared" si="15"/>
        <v>1.282051282051282E-2</v>
      </c>
    </row>
    <row r="217" spans="1:12" x14ac:dyDescent="0.3">
      <c r="A217" s="7" t="s">
        <v>624</v>
      </c>
      <c r="B217" s="7" t="s">
        <v>625</v>
      </c>
      <c r="C217" s="7" t="s">
        <v>547</v>
      </c>
      <c r="D217" s="53">
        <f>_xlfn.XLOOKUP(C217,'County PPHU'!$B$3:$B$17,'County PPHU'!$F$3:$F$17)</f>
        <v>2.4615737569814513</v>
      </c>
      <c r="E217" s="61" t="s">
        <v>25</v>
      </c>
      <c r="F217" s="56">
        <f>_xlfn.XLOOKUP(E217,CDP!B:B,CDP!C:C)</f>
        <v>135200</v>
      </c>
      <c r="G217" s="56">
        <f>_xlfn.XLOOKUP(E217,CDP!B:B,CDP!D:D)</f>
        <v>169700</v>
      </c>
      <c r="H217" s="56">
        <f>_xlfn.XLOOKUP(E217,CDP!B:B,CDP!E:E)</f>
        <v>200300</v>
      </c>
      <c r="I217" s="56">
        <f>_xlfn.XLOOKUP(E217,CDP!B:B,CDP!F:F)</f>
        <v>282400</v>
      </c>
      <c r="J217" s="57">
        <f t="shared" si="13"/>
        <v>0.25517751479289941</v>
      </c>
      <c r="K217" s="57">
        <f t="shared" si="14"/>
        <v>0.1803182086034178</v>
      </c>
      <c r="L217" s="57">
        <f t="shared" si="15"/>
        <v>0.40988517224163756</v>
      </c>
    </row>
    <row r="218" spans="1:12" x14ac:dyDescent="0.3">
      <c r="A218" s="7" t="s">
        <v>626</v>
      </c>
      <c r="B218" s="7" t="s">
        <v>627</v>
      </c>
      <c r="C218" s="7" t="s">
        <v>547</v>
      </c>
      <c r="D218" s="53">
        <f>_xlfn.XLOOKUP(C218,'County PPHU'!$B$3:$B$17,'County PPHU'!$F$3:$F$17)</f>
        <v>2.4615737569814513</v>
      </c>
      <c r="E218" s="61" t="s">
        <v>63</v>
      </c>
      <c r="F218" s="56">
        <f>_xlfn.XLOOKUP(E218,CDP!B:B,CDP!C:C)</f>
        <v>291800</v>
      </c>
      <c r="G218" s="56">
        <f>_xlfn.XLOOKUP(E218,CDP!B:B,CDP!D:D)</f>
        <v>297800</v>
      </c>
      <c r="H218" s="56">
        <f>_xlfn.XLOOKUP(E218,CDP!B:B,CDP!E:E)</f>
        <v>302900</v>
      </c>
      <c r="I218" s="56">
        <f>_xlfn.XLOOKUP(E218,CDP!B:B,CDP!F:F)</f>
        <v>314600</v>
      </c>
      <c r="J218" s="57">
        <f t="shared" si="13"/>
        <v>2.0562028786840301E-2</v>
      </c>
      <c r="K218" s="57">
        <f t="shared" si="14"/>
        <v>1.7125587642713231E-2</v>
      </c>
      <c r="L218" s="57">
        <f t="shared" si="15"/>
        <v>3.8626609442060089E-2</v>
      </c>
    </row>
    <row r="219" spans="1:12" x14ac:dyDescent="0.3">
      <c r="A219" s="7" t="s">
        <v>628</v>
      </c>
      <c r="B219" s="7" t="s">
        <v>629</v>
      </c>
      <c r="C219" s="7" t="s">
        <v>547</v>
      </c>
      <c r="D219" s="53">
        <f>_xlfn.XLOOKUP(C219,'County PPHU'!$B$3:$B$17,'County PPHU'!$F$3:$F$17)</f>
        <v>2.4615737569814513</v>
      </c>
      <c r="E219" s="61" t="s">
        <v>64</v>
      </c>
      <c r="F219" s="56">
        <f>_xlfn.XLOOKUP(E219,CDP!B:B,CDP!C:C)</f>
        <v>266700</v>
      </c>
      <c r="G219" s="56">
        <f>_xlfn.XLOOKUP(E219,CDP!B:B,CDP!D:D)</f>
        <v>277600</v>
      </c>
      <c r="H219" s="56">
        <f>_xlfn.XLOOKUP(E219,CDP!B:B,CDP!E:E)</f>
        <v>286700</v>
      </c>
      <c r="I219" s="56">
        <f>_xlfn.XLOOKUP(E219,CDP!B:B,CDP!F:F)</f>
        <v>297800</v>
      </c>
      <c r="J219" s="57">
        <f t="shared" si="13"/>
        <v>4.0869891263592049E-2</v>
      </c>
      <c r="K219" s="57">
        <f t="shared" si="14"/>
        <v>3.2780979827089336E-2</v>
      </c>
      <c r="L219" s="57">
        <f t="shared" si="15"/>
        <v>3.8716428322288103E-2</v>
      </c>
    </row>
    <row r="220" spans="1:12" x14ac:dyDescent="0.3">
      <c r="A220" s="7" t="s">
        <v>630</v>
      </c>
      <c r="B220" s="7" t="s">
        <v>631</v>
      </c>
      <c r="C220" s="7" t="s">
        <v>547</v>
      </c>
      <c r="D220" s="53">
        <f>_xlfn.XLOOKUP(C220,'County PPHU'!$B$3:$B$17,'County PPHU'!$F$3:$F$17)</f>
        <v>2.4615737569814513</v>
      </c>
      <c r="E220" s="61" t="s">
        <v>63</v>
      </c>
      <c r="F220" s="56">
        <f>_xlfn.XLOOKUP(E220,CDP!B:B,CDP!C:C)</f>
        <v>291800</v>
      </c>
      <c r="G220" s="56">
        <f>_xlfn.XLOOKUP(E220,CDP!B:B,CDP!D:D)</f>
        <v>297800</v>
      </c>
      <c r="H220" s="56">
        <f>_xlfn.XLOOKUP(E220,CDP!B:B,CDP!E:E)</f>
        <v>302900</v>
      </c>
      <c r="I220" s="56">
        <f>_xlfn.XLOOKUP(E220,CDP!B:B,CDP!F:F)</f>
        <v>314600</v>
      </c>
      <c r="J220" s="57">
        <f t="shared" si="13"/>
        <v>2.0562028786840301E-2</v>
      </c>
      <c r="K220" s="57">
        <f t="shared" si="14"/>
        <v>1.7125587642713231E-2</v>
      </c>
      <c r="L220" s="57">
        <f t="shared" si="15"/>
        <v>3.8626609442060089E-2</v>
      </c>
    </row>
    <row r="221" spans="1:12" x14ac:dyDescent="0.3">
      <c r="A221" s="7" t="s">
        <v>632</v>
      </c>
      <c r="B221" s="7" t="s">
        <v>633</v>
      </c>
      <c r="C221" s="7" t="s">
        <v>547</v>
      </c>
      <c r="D221" s="53">
        <f>_xlfn.XLOOKUP(C221,'County PPHU'!$B$3:$B$17,'County PPHU'!$F$3:$F$17)</f>
        <v>2.4615737569814513</v>
      </c>
      <c r="E221" s="61" t="s">
        <v>64</v>
      </c>
      <c r="F221" s="56">
        <f>_xlfn.XLOOKUP(E221,CDP!B:B,CDP!C:C)</f>
        <v>266700</v>
      </c>
      <c r="G221" s="56">
        <f>_xlfn.XLOOKUP(E221,CDP!B:B,CDP!D:D)</f>
        <v>277600</v>
      </c>
      <c r="H221" s="56">
        <f>_xlfn.XLOOKUP(E221,CDP!B:B,CDP!E:E)</f>
        <v>286700</v>
      </c>
      <c r="I221" s="56">
        <f>_xlfn.XLOOKUP(E221,CDP!B:B,CDP!F:F)</f>
        <v>297800</v>
      </c>
      <c r="J221" s="57">
        <f t="shared" si="13"/>
        <v>4.0869891263592049E-2</v>
      </c>
      <c r="K221" s="57">
        <f t="shared" si="14"/>
        <v>3.2780979827089336E-2</v>
      </c>
      <c r="L221" s="57">
        <f t="shared" si="15"/>
        <v>3.8716428322288103E-2</v>
      </c>
    </row>
    <row r="222" spans="1:12" x14ac:dyDescent="0.3">
      <c r="A222" s="7" t="s">
        <v>634</v>
      </c>
      <c r="B222" s="7" t="s">
        <v>635</v>
      </c>
      <c r="C222" s="7" t="s">
        <v>547</v>
      </c>
      <c r="D222" s="53">
        <f>_xlfn.XLOOKUP(C222,'County PPHU'!$B$3:$B$17,'County PPHU'!$F$3:$F$17)</f>
        <v>2.4615737569814513</v>
      </c>
      <c r="E222" s="61" t="s">
        <v>84</v>
      </c>
      <c r="F222" s="56">
        <f>_xlfn.XLOOKUP(E222,CDP!B:B,CDP!C:C)</f>
        <v>7100</v>
      </c>
      <c r="G222" s="56">
        <f>_xlfn.XLOOKUP(E222,CDP!B:B,CDP!D:D)</f>
        <v>7700</v>
      </c>
      <c r="H222" s="56">
        <f>_xlfn.XLOOKUP(E222,CDP!B:B,CDP!E:E)</f>
        <v>7800</v>
      </c>
      <c r="I222" s="56">
        <f>_xlfn.XLOOKUP(E222,CDP!B:B,CDP!F:F)</f>
        <v>7900</v>
      </c>
      <c r="J222" s="57">
        <f t="shared" si="13"/>
        <v>8.4507042253521125E-2</v>
      </c>
      <c r="K222" s="57">
        <f t="shared" si="14"/>
        <v>1.2987012987012988E-2</v>
      </c>
      <c r="L222" s="57">
        <f t="shared" si="15"/>
        <v>1.282051282051282E-2</v>
      </c>
    </row>
    <row r="223" spans="1:12" x14ac:dyDescent="0.3">
      <c r="A223" s="7" t="s">
        <v>636</v>
      </c>
      <c r="B223" s="7" t="s">
        <v>637</v>
      </c>
      <c r="C223" s="7" t="s">
        <v>547</v>
      </c>
      <c r="D223" s="53">
        <f>_xlfn.XLOOKUP(C223,'County PPHU'!$B$3:$B$17,'County PPHU'!$F$3:$F$17)</f>
        <v>2.4615737569814513</v>
      </c>
      <c r="E223" s="61" t="s">
        <v>16</v>
      </c>
      <c r="F223" s="56">
        <f>_xlfn.XLOOKUP(E223,CDP!B:B,CDP!C:C)</f>
        <v>400</v>
      </c>
      <c r="G223" s="56">
        <f>_xlfn.XLOOKUP(E223,CDP!B:B,CDP!D:D)</f>
        <v>400</v>
      </c>
      <c r="H223" s="56">
        <f>_xlfn.XLOOKUP(E223,CDP!B:B,CDP!E:E)</f>
        <v>400</v>
      </c>
      <c r="I223" s="56">
        <f>_xlfn.XLOOKUP(E223,CDP!B:B,CDP!F:F)</f>
        <v>400</v>
      </c>
      <c r="J223" s="57">
        <f t="shared" si="13"/>
        <v>0</v>
      </c>
      <c r="K223" s="57">
        <f t="shared" si="14"/>
        <v>0</v>
      </c>
      <c r="L223" s="57">
        <f t="shared" si="15"/>
        <v>0</v>
      </c>
    </row>
    <row r="224" spans="1:12" x14ac:dyDescent="0.3">
      <c r="A224" s="7" t="s">
        <v>638</v>
      </c>
      <c r="B224" s="7" t="s">
        <v>639</v>
      </c>
      <c r="C224" s="7" t="s">
        <v>547</v>
      </c>
      <c r="D224" s="53">
        <f>_xlfn.XLOOKUP(C224,'County PPHU'!$B$3:$B$17,'County PPHU'!$F$3:$F$17)</f>
        <v>2.4615737569814513</v>
      </c>
      <c r="E224" s="58" t="s">
        <v>64</v>
      </c>
      <c r="F224" s="56">
        <f>_xlfn.XLOOKUP(E224,CDP!B:B,CDP!C:C)</f>
        <v>266700</v>
      </c>
      <c r="G224" s="56">
        <f>_xlfn.XLOOKUP(E224,CDP!B:B,CDP!D:D)</f>
        <v>277600</v>
      </c>
      <c r="H224" s="56">
        <f>_xlfn.XLOOKUP(E224,CDP!B:B,CDP!E:E)</f>
        <v>286700</v>
      </c>
      <c r="I224" s="56">
        <f>_xlfn.XLOOKUP(E224,CDP!B:B,CDP!F:F)</f>
        <v>297800</v>
      </c>
      <c r="J224" s="57">
        <f t="shared" si="13"/>
        <v>4.0869891263592049E-2</v>
      </c>
      <c r="K224" s="57">
        <f t="shared" si="14"/>
        <v>3.2780979827089336E-2</v>
      </c>
      <c r="L224" s="57">
        <f t="shared" si="15"/>
        <v>3.8716428322288103E-2</v>
      </c>
    </row>
    <row r="225" spans="1:12" x14ac:dyDescent="0.3">
      <c r="A225" s="7" t="s">
        <v>640</v>
      </c>
      <c r="B225" s="7" t="s">
        <v>641</v>
      </c>
      <c r="C225" s="7" t="s">
        <v>547</v>
      </c>
      <c r="D225" s="53">
        <f>_xlfn.XLOOKUP(C225,'County PPHU'!$B$3:$B$17,'County PPHU'!$F$3:$F$17)</f>
        <v>2.4615737569814513</v>
      </c>
      <c r="E225" s="58" t="s">
        <v>58</v>
      </c>
      <c r="F225" s="56">
        <f>_xlfn.XLOOKUP(E225,CDP!B:B,CDP!C:C)</f>
        <v>24900</v>
      </c>
      <c r="G225" s="56">
        <f>_xlfn.XLOOKUP(E225,CDP!B:B,CDP!D:D)</f>
        <v>25300</v>
      </c>
      <c r="H225" s="56">
        <f>_xlfn.XLOOKUP(E225,CDP!B:B,CDP!E:E)</f>
        <v>25500</v>
      </c>
      <c r="I225" s="56">
        <f>_xlfn.XLOOKUP(E225,CDP!B:B,CDP!F:F)</f>
        <v>25900</v>
      </c>
      <c r="J225" s="57">
        <f t="shared" si="13"/>
        <v>1.6064257028112448E-2</v>
      </c>
      <c r="K225" s="57">
        <f t="shared" si="14"/>
        <v>7.9051383399209481E-3</v>
      </c>
      <c r="L225" s="57">
        <f t="shared" si="15"/>
        <v>1.5686274509803921E-2</v>
      </c>
    </row>
    <row r="226" spans="1:12" x14ac:dyDescent="0.3">
      <c r="A226" s="7" t="s">
        <v>642</v>
      </c>
      <c r="B226" s="7" t="s">
        <v>643</v>
      </c>
      <c r="C226" s="7" t="s">
        <v>547</v>
      </c>
      <c r="D226" s="53">
        <f>_xlfn.XLOOKUP(C226,'County PPHU'!$B$3:$B$17,'County PPHU'!$F$3:$F$17)</f>
        <v>2.4615737569814513</v>
      </c>
      <c r="E226" s="58" t="s">
        <v>111</v>
      </c>
      <c r="F226" s="56">
        <f>_xlfn.XLOOKUP(E226,CDP!B:B,CDP!C:C)</f>
        <v>209700</v>
      </c>
      <c r="G226" s="56">
        <f>_xlfn.XLOOKUP(E226,CDP!B:B,CDP!D:D)</f>
        <v>228200</v>
      </c>
      <c r="H226" s="56">
        <f>_xlfn.XLOOKUP(E226,CDP!B:B,CDP!E:E)</f>
        <v>249200</v>
      </c>
      <c r="I226" s="56">
        <f>_xlfn.XLOOKUP(E226,CDP!B:B,CDP!F:F)</f>
        <v>279200</v>
      </c>
      <c r="J226" s="57">
        <f t="shared" si="13"/>
        <v>8.8221268478779202E-2</v>
      </c>
      <c r="K226" s="57">
        <f t="shared" si="14"/>
        <v>9.202453987730061E-2</v>
      </c>
      <c r="L226" s="57">
        <f t="shared" si="15"/>
        <v>0.12038523274478331</v>
      </c>
    </row>
    <row r="227" spans="1:12" x14ac:dyDescent="0.3">
      <c r="A227" s="7" t="s">
        <v>644</v>
      </c>
      <c r="B227" s="7" t="s">
        <v>645</v>
      </c>
      <c r="C227" s="7" t="s">
        <v>547</v>
      </c>
      <c r="D227" s="53">
        <f>_xlfn.XLOOKUP(C227,'County PPHU'!$B$3:$B$17,'County PPHU'!$F$3:$F$17)</f>
        <v>2.4615737569814513</v>
      </c>
      <c r="E227" s="61" t="s">
        <v>92</v>
      </c>
      <c r="F227" s="56">
        <f>_xlfn.XLOOKUP(E227,CDP!B:B,CDP!C:C)</f>
        <v>533400</v>
      </c>
      <c r="G227" s="56">
        <f>_xlfn.XLOOKUP(E227,CDP!B:B,CDP!D:D)</f>
        <v>547900</v>
      </c>
      <c r="H227" s="56">
        <f>_xlfn.XLOOKUP(E227,CDP!B:B,CDP!E:E)</f>
        <v>565300</v>
      </c>
      <c r="I227" s="56">
        <f>_xlfn.XLOOKUP(E227,CDP!B:B,CDP!F:F)</f>
        <v>587700</v>
      </c>
      <c r="J227" s="57">
        <f t="shared" si="13"/>
        <v>2.7184101987251595E-2</v>
      </c>
      <c r="K227" s="57">
        <f t="shared" si="14"/>
        <v>3.1757620003650303E-2</v>
      </c>
      <c r="L227" s="57">
        <f t="shared" si="15"/>
        <v>3.9624977887847163E-2</v>
      </c>
    </row>
    <row r="228" spans="1:12" x14ac:dyDescent="0.3">
      <c r="A228" s="7" t="s">
        <v>646</v>
      </c>
      <c r="B228" s="7" t="s">
        <v>647</v>
      </c>
      <c r="C228" s="7" t="s">
        <v>547</v>
      </c>
      <c r="D228" s="53">
        <f>_xlfn.XLOOKUP(C228,'County PPHU'!$B$3:$B$17,'County PPHU'!$F$3:$F$17)</f>
        <v>2.4615737569814513</v>
      </c>
      <c r="E228" s="58" t="s">
        <v>144</v>
      </c>
      <c r="F228" s="56">
        <f>_xlfn.XLOOKUP(E228,CDP!B:B,CDP!C:C)</f>
        <v>7700</v>
      </c>
      <c r="G228" s="56">
        <f>_xlfn.XLOOKUP(E228,CDP!B:B,CDP!D:D)</f>
        <v>8100</v>
      </c>
      <c r="H228" s="56">
        <f>_xlfn.XLOOKUP(E228,CDP!B:B,CDP!E:E)</f>
        <v>8500</v>
      </c>
      <c r="I228" s="56">
        <f>_xlfn.XLOOKUP(E228,CDP!B:B,CDP!F:F)</f>
        <v>9300</v>
      </c>
      <c r="J228" s="57">
        <f t="shared" si="13"/>
        <v>5.1948051948051951E-2</v>
      </c>
      <c r="K228" s="57">
        <f t="shared" si="14"/>
        <v>4.9382716049382713E-2</v>
      </c>
      <c r="L228" s="57">
        <f t="shared" si="15"/>
        <v>9.4117647058823528E-2</v>
      </c>
    </row>
    <row r="229" spans="1:12" x14ac:dyDescent="0.3">
      <c r="A229" s="7" t="s">
        <v>648</v>
      </c>
      <c r="B229" s="7" t="s">
        <v>649</v>
      </c>
      <c r="C229" s="7" t="s">
        <v>547</v>
      </c>
      <c r="D229" s="53">
        <f>_xlfn.XLOOKUP(C229,'County PPHU'!$B$3:$B$17,'County PPHU'!$F$3:$F$17)</f>
        <v>2.4615737569814513</v>
      </c>
      <c r="E229" s="60" t="s">
        <v>157</v>
      </c>
      <c r="F229" s="56">
        <f>_xlfn.XLOOKUP(E229,CDP!B:B,CDP!C:C)</f>
        <v>341400</v>
      </c>
      <c r="G229" s="56">
        <f>_xlfn.XLOOKUP(E229,CDP!B:B,CDP!D:D)</f>
        <v>384400</v>
      </c>
      <c r="H229" s="56">
        <f>_xlfn.XLOOKUP(E229,CDP!B:B,CDP!E:E)</f>
        <v>438700</v>
      </c>
      <c r="I229" s="56">
        <f>_xlfn.XLOOKUP(E229,CDP!B:B,CDP!F:F)</f>
        <v>529900</v>
      </c>
      <c r="J229" s="57">
        <f t="shared" si="13"/>
        <v>0.1259519625073228</v>
      </c>
      <c r="K229" s="57">
        <f t="shared" si="14"/>
        <v>0.14125910509885536</v>
      </c>
      <c r="L229" s="57">
        <f t="shared" si="15"/>
        <v>0.20788693868247093</v>
      </c>
    </row>
    <row r="230" spans="1:12" x14ac:dyDescent="0.3">
      <c r="A230" s="7" t="s">
        <v>650</v>
      </c>
      <c r="B230" s="7" t="s">
        <v>651</v>
      </c>
      <c r="C230" s="7" t="s">
        <v>547</v>
      </c>
      <c r="D230" s="53">
        <f>_xlfn.XLOOKUP(C230,'County PPHU'!$B$3:$B$17,'County PPHU'!$F$3:$F$17)</f>
        <v>2.4615737569814513</v>
      </c>
      <c r="E230" s="60" t="s">
        <v>157</v>
      </c>
      <c r="F230" s="56">
        <f>_xlfn.XLOOKUP(E230,CDP!B:B,CDP!C:C)</f>
        <v>341400</v>
      </c>
      <c r="G230" s="56">
        <f>_xlfn.XLOOKUP(E230,CDP!B:B,CDP!D:D)</f>
        <v>384400</v>
      </c>
      <c r="H230" s="56">
        <f>_xlfn.XLOOKUP(E230,CDP!B:B,CDP!E:E)</f>
        <v>438700</v>
      </c>
      <c r="I230" s="56">
        <f>_xlfn.XLOOKUP(E230,CDP!B:B,CDP!F:F)</f>
        <v>529900</v>
      </c>
      <c r="J230" s="57">
        <f t="shared" si="13"/>
        <v>0.1259519625073228</v>
      </c>
      <c r="K230" s="57">
        <f t="shared" si="14"/>
        <v>0.14125910509885536</v>
      </c>
      <c r="L230" s="57">
        <f t="shared" si="15"/>
        <v>0.20788693868247093</v>
      </c>
    </row>
    <row r="231" spans="1:12" x14ac:dyDescent="0.3">
      <c r="A231" s="7" t="s">
        <v>652</v>
      </c>
      <c r="B231" s="7" t="s">
        <v>653</v>
      </c>
      <c r="C231" s="7" t="s">
        <v>547</v>
      </c>
      <c r="D231" s="53">
        <f>_xlfn.XLOOKUP(C231,'County PPHU'!$B$3:$B$17,'County PPHU'!$F$3:$F$17)</f>
        <v>2.4615737569814513</v>
      </c>
      <c r="E231" s="60" t="s">
        <v>157</v>
      </c>
      <c r="F231" s="56">
        <f>_xlfn.XLOOKUP(E231,CDP!B:B,CDP!C:C)</f>
        <v>341400</v>
      </c>
      <c r="G231" s="56">
        <f>_xlfn.XLOOKUP(E231,CDP!B:B,CDP!D:D)</f>
        <v>384400</v>
      </c>
      <c r="H231" s="56">
        <f>_xlfn.XLOOKUP(E231,CDP!B:B,CDP!E:E)</f>
        <v>438700</v>
      </c>
      <c r="I231" s="56">
        <f>_xlfn.XLOOKUP(E231,CDP!B:B,CDP!F:F)</f>
        <v>529900</v>
      </c>
      <c r="J231" s="57">
        <f t="shared" si="13"/>
        <v>0.1259519625073228</v>
      </c>
      <c r="K231" s="57">
        <f t="shared" si="14"/>
        <v>0.14125910509885536</v>
      </c>
      <c r="L231" s="57">
        <f t="shared" si="15"/>
        <v>0.20788693868247093</v>
      </c>
    </row>
    <row r="232" spans="1:12" x14ac:dyDescent="0.3">
      <c r="A232" s="7" t="s">
        <v>654</v>
      </c>
      <c r="B232" s="7" t="s">
        <v>655</v>
      </c>
      <c r="C232" s="7" t="s">
        <v>547</v>
      </c>
      <c r="D232" s="53">
        <f>_xlfn.XLOOKUP(C232,'County PPHU'!$B$3:$B$17,'County PPHU'!$F$3:$F$17)</f>
        <v>2.4615737569814513</v>
      </c>
      <c r="E232" s="61" t="s">
        <v>34</v>
      </c>
      <c r="F232" s="56">
        <f>_xlfn.XLOOKUP(E232,CDP!B:B,CDP!C:C)</f>
        <v>289400</v>
      </c>
      <c r="G232" s="56">
        <f>_xlfn.XLOOKUP(E232,CDP!B:B,CDP!D:D)</f>
        <v>295800</v>
      </c>
      <c r="H232" s="56">
        <f>_xlfn.XLOOKUP(E232,CDP!B:B,CDP!E:E)</f>
        <v>301300</v>
      </c>
      <c r="I232" s="56">
        <f>_xlfn.XLOOKUP(E232,CDP!B:B,CDP!F:F)</f>
        <v>322300</v>
      </c>
      <c r="J232" s="57">
        <f t="shared" si="13"/>
        <v>2.21147201105736E-2</v>
      </c>
      <c r="K232" s="57">
        <f t="shared" si="14"/>
        <v>1.8593644354293441E-2</v>
      </c>
      <c r="L232" s="57">
        <f t="shared" si="15"/>
        <v>6.9697975439761042E-2</v>
      </c>
    </row>
    <row r="233" spans="1:12" x14ac:dyDescent="0.3">
      <c r="A233" s="7" t="s">
        <v>656</v>
      </c>
      <c r="B233" s="7" t="s">
        <v>657</v>
      </c>
      <c r="C233" s="7" t="s">
        <v>547</v>
      </c>
      <c r="D233" s="53">
        <f>_xlfn.XLOOKUP(C233,'County PPHU'!$B$3:$B$17,'County PPHU'!$F$3:$F$17)</f>
        <v>2.4615737569814513</v>
      </c>
      <c r="E233" s="59" t="s">
        <v>157</v>
      </c>
      <c r="F233" s="56">
        <f>_xlfn.XLOOKUP(E233,CDP!B:B,CDP!C:C)</f>
        <v>341400</v>
      </c>
      <c r="G233" s="56">
        <f>_xlfn.XLOOKUP(E233,CDP!B:B,CDP!D:D)</f>
        <v>384400</v>
      </c>
      <c r="H233" s="56">
        <f>_xlfn.XLOOKUP(E233,CDP!B:B,CDP!E:E)</f>
        <v>438700</v>
      </c>
      <c r="I233" s="56">
        <f>_xlfn.XLOOKUP(E233,CDP!B:B,CDP!F:F)</f>
        <v>529900</v>
      </c>
      <c r="J233" s="57">
        <f t="shared" si="13"/>
        <v>0.1259519625073228</v>
      </c>
      <c r="K233" s="57">
        <f t="shared" si="14"/>
        <v>0.14125910509885536</v>
      </c>
      <c r="L233" s="57">
        <f t="shared" si="15"/>
        <v>0.20788693868247093</v>
      </c>
    </row>
    <row r="234" spans="1:12" x14ac:dyDescent="0.3">
      <c r="A234" s="7" t="s">
        <v>658</v>
      </c>
      <c r="B234" s="7" t="s">
        <v>659</v>
      </c>
      <c r="C234" s="7" t="s">
        <v>547</v>
      </c>
      <c r="D234" s="53">
        <f>_xlfn.XLOOKUP(C234,'County PPHU'!$B$3:$B$17,'County PPHU'!$F$3:$F$17)</f>
        <v>2.4615737569814513</v>
      </c>
      <c r="E234" s="61" t="s">
        <v>67</v>
      </c>
      <c r="F234" s="56">
        <f>_xlfn.XLOOKUP(E234,CDP!B:B,CDP!C:C)</f>
        <v>133500</v>
      </c>
      <c r="G234" s="56">
        <f>_xlfn.XLOOKUP(E234,CDP!B:B,CDP!D:D)</f>
        <v>166200</v>
      </c>
      <c r="H234" s="56">
        <f>_xlfn.XLOOKUP(E234,CDP!B:B,CDP!E:E)</f>
        <v>184700</v>
      </c>
      <c r="I234" s="56">
        <f>_xlfn.XLOOKUP(E234,CDP!B:B,CDP!F:F)</f>
        <v>216400</v>
      </c>
      <c r="J234" s="57">
        <f t="shared" ref="J234:J297" si="16">((G234-F234)/F234)</f>
        <v>0.24494382022471911</v>
      </c>
      <c r="K234" s="57">
        <f t="shared" ref="K234:K297" si="17">((H234-G234)/G234)</f>
        <v>0.11131167268351384</v>
      </c>
      <c r="L234" s="57">
        <f t="shared" si="15"/>
        <v>0.17162966973470492</v>
      </c>
    </row>
    <row r="235" spans="1:12" x14ac:dyDescent="0.3">
      <c r="A235" s="7" t="s">
        <v>660</v>
      </c>
      <c r="B235" s="7" t="s">
        <v>661</v>
      </c>
      <c r="C235" s="7" t="s">
        <v>547</v>
      </c>
      <c r="D235" s="53">
        <f>_xlfn.XLOOKUP(C235,'County PPHU'!$B$3:$B$17,'County PPHU'!$F$3:$F$17)</f>
        <v>2.4615737569814513</v>
      </c>
      <c r="E235" s="58" t="s">
        <v>67</v>
      </c>
      <c r="F235" s="56">
        <f>_xlfn.XLOOKUP(E235,CDP!B:B,CDP!C:C)</f>
        <v>133500</v>
      </c>
      <c r="G235" s="56">
        <f>_xlfn.XLOOKUP(E235,CDP!B:B,CDP!D:D)</f>
        <v>166200</v>
      </c>
      <c r="H235" s="56">
        <f>_xlfn.XLOOKUP(E235,CDP!B:B,CDP!E:E)</f>
        <v>184700</v>
      </c>
      <c r="I235" s="56">
        <f>_xlfn.XLOOKUP(E235,CDP!B:B,CDP!F:F)</f>
        <v>216400</v>
      </c>
      <c r="J235" s="57">
        <f t="shared" si="16"/>
        <v>0.24494382022471911</v>
      </c>
      <c r="K235" s="57">
        <f t="shared" si="17"/>
        <v>0.11131167268351384</v>
      </c>
      <c r="L235" s="57">
        <f t="shared" si="15"/>
        <v>0.17162966973470492</v>
      </c>
    </row>
    <row r="236" spans="1:12" x14ac:dyDescent="0.3">
      <c r="A236" s="7" t="s">
        <v>662</v>
      </c>
      <c r="B236" s="7" t="s">
        <v>663</v>
      </c>
      <c r="C236" s="7" t="s">
        <v>547</v>
      </c>
      <c r="D236" s="53">
        <f>_xlfn.XLOOKUP(C236,'County PPHU'!$B$3:$B$17,'County PPHU'!$F$3:$F$17)</f>
        <v>2.4615737569814513</v>
      </c>
      <c r="E236" s="58" t="s">
        <v>140</v>
      </c>
      <c r="F236" s="56">
        <f>_xlfn.XLOOKUP(E236,CDP!B:B,CDP!C:C)</f>
        <v>194500</v>
      </c>
      <c r="G236" s="56">
        <f>_xlfn.XLOOKUP(E236,CDP!B:B,CDP!D:D)</f>
        <v>240400</v>
      </c>
      <c r="H236" s="56">
        <f>_xlfn.XLOOKUP(E236,CDP!B:B,CDP!E:E)</f>
        <v>267000</v>
      </c>
      <c r="I236" s="56">
        <f>_xlfn.XLOOKUP(E236,CDP!B:B,CDP!F:F)</f>
        <v>305600</v>
      </c>
      <c r="J236" s="57">
        <f t="shared" si="16"/>
        <v>0.23598971722365039</v>
      </c>
      <c r="K236" s="57">
        <f t="shared" si="17"/>
        <v>0.11064891846921797</v>
      </c>
      <c r="L236" s="57">
        <f t="shared" si="15"/>
        <v>0.14456928838951311</v>
      </c>
    </row>
    <row r="237" spans="1:12" x14ac:dyDescent="0.3">
      <c r="A237" s="7" t="s">
        <v>664</v>
      </c>
      <c r="B237" s="7" t="s">
        <v>665</v>
      </c>
      <c r="C237" s="7" t="s">
        <v>547</v>
      </c>
      <c r="D237" s="53">
        <f>_xlfn.XLOOKUP(C237,'County PPHU'!$B$3:$B$17,'County PPHU'!$F$3:$F$17)</f>
        <v>2.4615737569814513</v>
      </c>
      <c r="E237" s="61" t="s">
        <v>25</v>
      </c>
      <c r="F237" s="56">
        <f>_xlfn.XLOOKUP(E237,CDP!B:B,CDP!C:C)</f>
        <v>135200</v>
      </c>
      <c r="G237" s="56">
        <f>_xlfn.XLOOKUP(E237,CDP!B:B,CDP!D:D)</f>
        <v>169700</v>
      </c>
      <c r="H237" s="56">
        <f>_xlfn.XLOOKUP(E237,CDP!B:B,CDP!E:E)</f>
        <v>200300</v>
      </c>
      <c r="I237" s="56">
        <f>_xlfn.XLOOKUP(E237,CDP!B:B,CDP!F:F)</f>
        <v>282400</v>
      </c>
      <c r="J237" s="57">
        <f t="shared" si="16"/>
        <v>0.25517751479289941</v>
      </c>
      <c r="K237" s="57">
        <f t="shared" si="17"/>
        <v>0.1803182086034178</v>
      </c>
      <c r="L237" s="57">
        <f t="shared" si="15"/>
        <v>0.40988517224163756</v>
      </c>
    </row>
    <row r="238" spans="1:12" x14ac:dyDescent="0.3">
      <c r="A238" s="7" t="s">
        <v>666</v>
      </c>
      <c r="B238" s="7" t="s">
        <v>667</v>
      </c>
      <c r="C238" s="7" t="s">
        <v>547</v>
      </c>
      <c r="D238" s="53">
        <f>_xlfn.XLOOKUP(C238,'County PPHU'!$B$3:$B$17,'County PPHU'!$F$3:$F$17)</f>
        <v>2.4615737569814513</v>
      </c>
      <c r="E238" s="60" t="s">
        <v>157</v>
      </c>
      <c r="F238" s="56">
        <f>_xlfn.XLOOKUP(E238,CDP!B:B,CDP!C:C)</f>
        <v>341400</v>
      </c>
      <c r="G238" s="56">
        <f>_xlfn.XLOOKUP(E238,CDP!B:B,CDP!D:D)</f>
        <v>384400</v>
      </c>
      <c r="H238" s="56">
        <f>_xlfn.XLOOKUP(E238,CDP!B:B,CDP!E:E)</f>
        <v>438700</v>
      </c>
      <c r="I238" s="56">
        <f>_xlfn.XLOOKUP(E238,CDP!B:B,CDP!F:F)</f>
        <v>529900</v>
      </c>
      <c r="J238" s="57">
        <f t="shared" si="16"/>
        <v>0.1259519625073228</v>
      </c>
      <c r="K238" s="57">
        <f t="shared" si="17"/>
        <v>0.14125910509885536</v>
      </c>
      <c r="L238" s="57">
        <f t="shared" si="15"/>
        <v>0.20788693868247093</v>
      </c>
    </row>
    <row r="239" spans="1:12" x14ac:dyDescent="0.3">
      <c r="A239" s="7" t="s">
        <v>668</v>
      </c>
      <c r="B239" s="7" t="s">
        <v>669</v>
      </c>
      <c r="C239" s="7" t="s">
        <v>547</v>
      </c>
      <c r="D239" s="53">
        <f>_xlfn.XLOOKUP(C239,'County PPHU'!$B$3:$B$17,'County PPHU'!$F$3:$F$17)</f>
        <v>2.4615737569814513</v>
      </c>
      <c r="E239" s="61" t="s">
        <v>140</v>
      </c>
      <c r="F239" s="56">
        <f>_xlfn.XLOOKUP(E239,CDP!B:B,CDP!C:C)</f>
        <v>194500</v>
      </c>
      <c r="G239" s="56">
        <f>_xlfn.XLOOKUP(E239,CDP!B:B,CDP!D:D)</f>
        <v>240400</v>
      </c>
      <c r="H239" s="56">
        <f>_xlfn.XLOOKUP(E239,CDP!B:B,CDP!E:E)</f>
        <v>267000</v>
      </c>
      <c r="I239" s="56">
        <f>_xlfn.XLOOKUP(E239,CDP!B:B,CDP!F:F)</f>
        <v>305600</v>
      </c>
      <c r="J239" s="57">
        <f t="shared" si="16"/>
        <v>0.23598971722365039</v>
      </c>
      <c r="K239" s="57">
        <f t="shared" si="17"/>
        <v>0.11064891846921797</v>
      </c>
      <c r="L239" s="57">
        <f t="shared" si="15"/>
        <v>0.14456928838951311</v>
      </c>
    </row>
    <row r="240" spans="1:12" x14ac:dyDescent="0.3">
      <c r="A240" s="7" t="s">
        <v>670</v>
      </c>
      <c r="B240" s="7" t="s">
        <v>671</v>
      </c>
      <c r="C240" s="7" t="s">
        <v>547</v>
      </c>
      <c r="D240" s="53">
        <f>_xlfn.XLOOKUP(C240,'County PPHU'!$B$3:$B$17,'County PPHU'!$F$3:$F$17)</f>
        <v>2.4615737569814513</v>
      </c>
      <c r="E240" s="59" t="s">
        <v>157</v>
      </c>
      <c r="F240" s="56">
        <f>_xlfn.XLOOKUP(E240,CDP!B:B,CDP!C:C)</f>
        <v>341400</v>
      </c>
      <c r="G240" s="56">
        <f>_xlfn.XLOOKUP(E240,CDP!B:B,CDP!D:D)</f>
        <v>384400</v>
      </c>
      <c r="H240" s="56">
        <f>_xlfn.XLOOKUP(E240,CDP!B:B,CDP!E:E)</f>
        <v>438700</v>
      </c>
      <c r="I240" s="56">
        <f>_xlfn.XLOOKUP(E240,CDP!B:B,CDP!F:F)</f>
        <v>529900</v>
      </c>
      <c r="J240" s="57">
        <f t="shared" si="16"/>
        <v>0.1259519625073228</v>
      </c>
      <c r="K240" s="57">
        <f t="shared" si="17"/>
        <v>0.14125910509885536</v>
      </c>
      <c r="L240" s="57">
        <f t="shared" si="15"/>
        <v>0.20788693868247093</v>
      </c>
    </row>
    <row r="241" spans="1:12" x14ac:dyDescent="0.3">
      <c r="A241" s="7" t="s">
        <v>672</v>
      </c>
      <c r="B241" s="7" t="s">
        <v>673</v>
      </c>
      <c r="C241" s="7" t="s">
        <v>547</v>
      </c>
      <c r="D241" s="53">
        <f>_xlfn.XLOOKUP(C241,'County PPHU'!$B$3:$B$17,'County PPHU'!$F$3:$F$17)</f>
        <v>2.4615737569814513</v>
      </c>
      <c r="E241" s="60" t="s">
        <v>157</v>
      </c>
      <c r="F241" s="56">
        <f>_xlfn.XLOOKUP(E241,CDP!B:B,CDP!C:C)</f>
        <v>341400</v>
      </c>
      <c r="G241" s="56">
        <f>_xlfn.XLOOKUP(E241,CDP!B:B,CDP!D:D)</f>
        <v>384400</v>
      </c>
      <c r="H241" s="56">
        <f>_xlfn.XLOOKUP(E241,CDP!B:B,CDP!E:E)</f>
        <v>438700</v>
      </c>
      <c r="I241" s="56">
        <f>_xlfn.XLOOKUP(E241,CDP!B:B,CDP!F:F)</f>
        <v>529900</v>
      </c>
      <c r="J241" s="57">
        <f t="shared" si="16"/>
        <v>0.1259519625073228</v>
      </c>
      <c r="K241" s="57">
        <f t="shared" si="17"/>
        <v>0.14125910509885536</v>
      </c>
      <c r="L241" s="57">
        <f t="shared" si="15"/>
        <v>0.20788693868247093</v>
      </c>
    </row>
    <row r="242" spans="1:12" x14ac:dyDescent="0.3">
      <c r="A242" s="7" t="s">
        <v>674</v>
      </c>
      <c r="B242" s="7" t="s">
        <v>675</v>
      </c>
      <c r="C242" s="7" t="s">
        <v>547</v>
      </c>
      <c r="D242" s="53">
        <f>_xlfn.XLOOKUP(C242,'County PPHU'!$B$3:$B$17,'County PPHU'!$F$3:$F$17)</f>
        <v>2.4615737569814513</v>
      </c>
      <c r="E242" s="61" t="s">
        <v>25</v>
      </c>
      <c r="F242" s="56">
        <f>_xlfn.XLOOKUP(E242,CDP!B:B,CDP!C:C)</f>
        <v>135200</v>
      </c>
      <c r="G242" s="56">
        <f>_xlfn.XLOOKUP(E242,CDP!B:B,CDP!D:D)</f>
        <v>169700</v>
      </c>
      <c r="H242" s="56">
        <f>_xlfn.XLOOKUP(E242,CDP!B:B,CDP!E:E)</f>
        <v>200300</v>
      </c>
      <c r="I242" s="56">
        <f>_xlfn.XLOOKUP(E242,CDP!B:B,CDP!F:F)</f>
        <v>282400</v>
      </c>
      <c r="J242" s="57">
        <f t="shared" si="16"/>
        <v>0.25517751479289941</v>
      </c>
      <c r="K242" s="57">
        <f t="shared" si="17"/>
        <v>0.1803182086034178</v>
      </c>
      <c r="L242" s="57">
        <f t="shared" si="15"/>
        <v>0.40988517224163756</v>
      </c>
    </row>
    <row r="243" spans="1:12" x14ac:dyDescent="0.3">
      <c r="A243" s="7" t="s">
        <v>676</v>
      </c>
      <c r="B243" s="7" t="s">
        <v>677</v>
      </c>
      <c r="C243" s="7" t="s">
        <v>547</v>
      </c>
      <c r="D243" s="53">
        <f>_xlfn.XLOOKUP(C243,'County PPHU'!$B$3:$B$17,'County PPHU'!$F$3:$F$17)</f>
        <v>2.4615737569814513</v>
      </c>
      <c r="E243" s="61" t="s">
        <v>113</v>
      </c>
      <c r="F243" s="56">
        <f>_xlfn.XLOOKUP(E243,CDP!B:B,CDP!C:C)</f>
        <v>1741500</v>
      </c>
      <c r="G243" s="56">
        <f>_xlfn.XLOOKUP(E243,CDP!B:B,CDP!D:D)</f>
        <v>1823600</v>
      </c>
      <c r="H243" s="56">
        <f>_xlfn.XLOOKUP(E243,CDP!B:B,CDP!E:E)</f>
        <v>1896100</v>
      </c>
      <c r="I243" s="56">
        <f>_xlfn.XLOOKUP(E243,CDP!B:B,CDP!F:F)</f>
        <v>1995700</v>
      </c>
      <c r="J243" s="57">
        <f t="shared" si="16"/>
        <v>4.7143267298306056E-2</v>
      </c>
      <c r="K243" s="57">
        <f t="shared" si="17"/>
        <v>3.975652555384953E-2</v>
      </c>
      <c r="L243" s="57">
        <f t="shared" si="15"/>
        <v>5.2528875059332313E-2</v>
      </c>
    </row>
    <row r="244" spans="1:12" x14ac:dyDescent="0.3">
      <c r="A244" s="7" t="s">
        <v>678</v>
      </c>
      <c r="B244" s="7" t="s">
        <v>679</v>
      </c>
      <c r="C244" s="7" t="s">
        <v>547</v>
      </c>
      <c r="D244" s="53">
        <f>_xlfn.XLOOKUP(C244,'County PPHU'!$B$3:$B$17,'County PPHU'!$F$3:$F$17)</f>
        <v>2.4615737569814513</v>
      </c>
      <c r="E244" s="58" t="s">
        <v>34</v>
      </c>
      <c r="F244" s="56">
        <f>_xlfn.XLOOKUP(E244,CDP!B:B,CDP!C:C)</f>
        <v>289400</v>
      </c>
      <c r="G244" s="56">
        <f>_xlfn.XLOOKUP(E244,CDP!B:B,CDP!D:D)</f>
        <v>295800</v>
      </c>
      <c r="H244" s="56">
        <f>_xlfn.XLOOKUP(E244,CDP!B:B,CDP!E:E)</f>
        <v>301300</v>
      </c>
      <c r="I244" s="56">
        <f>_xlfn.XLOOKUP(E244,CDP!B:B,CDP!F:F)</f>
        <v>322300</v>
      </c>
      <c r="J244" s="57">
        <f t="shared" si="16"/>
        <v>2.21147201105736E-2</v>
      </c>
      <c r="K244" s="57">
        <f t="shared" si="17"/>
        <v>1.8593644354293441E-2</v>
      </c>
      <c r="L244" s="57">
        <f t="shared" si="15"/>
        <v>6.9697975439761042E-2</v>
      </c>
    </row>
    <row r="245" spans="1:12" x14ac:dyDescent="0.3">
      <c r="A245" s="7" t="s">
        <v>680</v>
      </c>
      <c r="B245" s="7" t="s">
        <v>681</v>
      </c>
      <c r="C245" s="7" t="s">
        <v>547</v>
      </c>
      <c r="D245" s="53">
        <f>_xlfn.XLOOKUP(C245,'County PPHU'!$B$3:$B$17,'County PPHU'!$F$3:$F$17)</f>
        <v>2.4615737569814513</v>
      </c>
      <c r="E245" s="60" t="s">
        <v>157</v>
      </c>
      <c r="F245" s="56">
        <f>_xlfn.XLOOKUP(E245,CDP!B:B,CDP!C:C)</f>
        <v>341400</v>
      </c>
      <c r="G245" s="56">
        <f>_xlfn.XLOOKUP(E245,CDP!B:B,CDP!D:D)</f>
        <v>384400</v>
      </c>
      <c r="H245" s="56">
        <f>_xlfn.XLOOKUP(E245,CDP!B:B,CDP!E:E)</f>
        <v>438700</v>
      </c>
      <c r="I245" s="56">
        <f>_xlfn.XLOOKUP(E245,CDP!B:B,CDP!F:F)</f>
        <v>529900</v>
      </c>
      <c r="J245" s="57">
        <f t="shared" si="16"/>
        <v>0.1259519625073228</v>
      </c>
      <c r="K245" s="57">
        <f t="shared" si="17"/>
        <v>0.14125910509885536</v>
      </c>
      <c r="L245" s="57">
        <f t="shared" si="15"/>
        <v>0.20788693868247093</v>
      </c>
    </row>
    <row r="246" spans="1:12" x14ac:dyDescent="0.3">
      <c r="A246" s="7" t="s">
        <v>682</v>
      </c>
      <c r="B246" s="7" t="s">
        <v>683</v>
      </c>
      <c r="C246" s="7" t="s">
        <v>547</v>
      </c>
      <c r="D246" s="53">
        <f>_xlfn.XLOOKUP(C246,'County PPHU'!$B$3:$B$17,'County PPHU'!$F$3:$F$17)</f>
        <v>2.4615737569814513</v>
      </c>
      <c r="E246" s="61" t="s">
        <v>34</v>
      </c>
      <c r="F246" s="56">
        <f>_xlfn.XLOOKUP(E246,CDP!B:B,CDP!C:C)</f>
        <v>289400</v>
      </c>
      <c r="G246" s="56">
        <f>_xlfn.XLOOKUP(E246,CDP!B:B,CDP!D:D)</f>
        <v>295800</v>
      </c>
      <c r="H246" s="56">
        <f>_xlfn.XLOOKUP(E246,CDP!B:B,CDP!E:E)</f>
        <v>301300</v>
      </c>
      <c r="I246" s="56">
        <f>_xlfn.XLOOKUP(E246,CDP!B:B,CDP!F:F)</f>
        <v>322300</v>
      </c>
      <c r="J246" s="57">
        <f t="shared" si="16"/>
        <v>2.21147201105736E-2</v>
      </c>
      <c r="K246" s="57">
        <f t="shared" si="17"/>
        <v>1.8593644354293441E-2</v>
      </c>
      <c r="L246" s="57">
        <f t="shared" si="15"/>
        <v>6.9697975439761042E-2</v>
      </c>
    </row>
    <row r="247" spans="1:12" x14ac:dyDescent="0.3">
      <c r="A247" s="7" t="s">
        <v>684</v>
      </c>
      <c r="B247" s="7" t="s">
        <v>685</v>
      </c>
      <c r="C247" s="7" t="s">
        <v>547</v>
      </c>
      <c r="D247" s="53">
        <f>_xlfn.XLOOKUP(C247,'County PPHU'!$B$3:$B$17,'County PPHU'!$F$3:$F$17)</f>
        <v>2.4615737569814513</v>
      </c>
      <c r="E247" s="58" t="s">
        <v>64</v>
      </c>
      <c r="F247" s="56">
        <f>_xlfn.XLOOKUP(E247,CDP!B:B,CDP!C:C)</f>
        <v>266700</v>
      </c>
      <c r="G247" s="56">
        <f>_xlfn.XLOOKUP(E247,CDP!B:B,CDP!D:D)</f>
        <v>277600</v>
      </c>
      <c r="H247" s="56">
        <f>_xlfn.XLOOKUP(E247,CDP!B:B,CDP!E:E)</f>
        <v>286700</v>
      </c>
      <c r="I247" s="56">
        <f>_xlfn.XLOOKUP(E247,CDP!B:B,CDP!F:F)</f>
        <v>297800</v>
      </c>
      <c r="J247" s="57">
        <f t="shared" si="16"/>
        <v>4.0869891263592049E-2</v>
      </c>
      <c r="K247" s="57">
        <f t="shared" si="17"/>
        <v>3.2780979827089336E-2</v>
      </c>
      <c r="L247" s="57">
        <f t="shared" si="15"/>
        <v>3.8716428322288103E-2</v>
      </c>
    </row>
    <row r="248" spans="1:12" x14ac:dyDescent="0.3">
      <c r="A248" s="7" t="s">
        <v>686</v>
      </c>
      <c r="B248" s="7" t="s">
        <v>687</v>
      </c>
      <c r="C248" s="7" t="s">
        <v>547</v>
      </c>
      <c r="D248" s="53">
        <f>_xlfn.XLOOKUP(C248,'County PPHU'!$B$3:$B$17,'County PPHU'!$F$3:$F$17)</f>
        <v>2.4615737569814513</v>
      </c>
      <c r="E248" s="58" t="s">
        <v>113</v>
      </c>
      <c r="F248" s="56">
        <f>_xlfn.XLOOKUP(E248,CDP!B:B,CDP!C:C)</f>
        <v>1741500</v>
      </c>
      <c r="G248" s="56">
        <f>_xlfn.XLOOKUP(E248,CDP!B:B,CDP!D:D)</f>
        <v>1823600</v>
      </c>
      <c r="H248" s="56">
        <f>_xlfn.XLOOKUP(E248,CDP!B:B,CDP!E:E)</f>
        <v>1896100</v>
      </c>
      <c r="I248" s="56">
        <f>_xlfn.XLOOKUP(E248,CDP!B:B,CDP!F:F)</f>
        <v>1995700</v>
      </c>
      <c r="J248" s="57">
        <f t="shared" si="16"/>
        <v>4.7143267298306056E-2</v>
      </c>
      <c r="K248" s="57">
        <f t="shared" si="17"/>
        <v>3.975652555384953E-2</v>
      </c>
      <c r="L248" s="57">
        <f t="shared" si="15"/>
        <v>5.2528875059332313E-2</v>
      </c>
    </row>
    <row r="249" spans="1:12" x14ac:dyDescent="0.3">
      <c r="A249" s="7" t="s">
        <v>688</v>
      </c>
      <c r="B249" s="7" t="s">
        <v>689</v>
      </c>
      <c r="C249" s="7" t="s">
        <v>547</v>
      </c>
      <c r="D249" s="53">
        <f>_xlfn.XLOOKUP(C249,'County PPHU'!$B$3:$B$17,'County PPHU'!$F$3:$F$17)</f>
        <v>2.4615737569814513</v>
      </c>
      <c r="E249" s="60" t="s">
        <v>157</v>
      </c>
      <c r="F249" s="56">
        <f>_xlfn.XLOOKUP(E249,CDP!B:B,CDP!C:C)</f>
        <v>341400</v>
      </c>
      <c r="G249" s="56">
        <f>_xlfn.XLOOKUP(E249,CDP!B:B,CDP!D:D)</f>
        <v>384400</v>
      </c>
      <c r="H249" s="56">
        <f>_xlfn.XLOOKUP(E249,CDP!B:B,CDP!E:E)</f>
        <v>438700</v>
      </c>
      <c r="I249" s="56">
        <f>_xlfn.XLOOKUP(E249,CDP!B:B,CDP!F:F)</f>
        <v>529900</v>
      </c>
      <c r="J249" s="57">
        <f t="shared" si="16"/>
        <v>0.1259519625073228</v>
      </c>
      <c r="K249" s="57">
        <f t="shared" si="17"/>
        <v>0.14125910509885536</v>
      </c>
      <c r="L249" s="57">
        <f t="shared" si="15"/>
        <v>0.20788693868247093</v>
      </c>
    </row>
    <row r="250" spans="1:12" x14ac:dyDescent="0.3">
      <c r="A250" s="7" t="s">
        <v>690</v>
      </c>
      <c r="B250" s="7" t="s">
        <v>691</v>
      </c>
      <c r="C250" s="7" t="s">
        <v>547</v>
      </c>
      <c r="D250" s="53">
        <f>_xlfn.XLOOKUP(C250,'County PPHU'!$B$3:$B$17,'County PPHU'!$F$3:$F$17)</f>
        <v>2.4615737569814513</v>
      </c>
      <c r="E250" s="61" t="s">
        <v>25</v>
      </c>
      <c r="F250" s="56">
        <f>_xlfn.XLOOKUP(E250,CDP!B:B,CDP!C:C)</f>
        <v>135200</v>
      </c>
      <c r="G250" s="56">
        <f>_xlfn.XLOOKUP(E250,CDP!B:B,CDP!D:D)</f>
        <v>169700</v>
      </c>
      <c r="H250" s="56">
        <f>_xlfn.XLOOKUP(E250,CDP!B:B,CDP!E:E)</f>
        <v>200300</v>
      </c>
      <c r="I250" s="56">
        <f>_xlfn.XLOOKUP(E250,CDP!B:B,CDP!F:F)</f>
        <v>282400</v>
      </c>
      <c r="J250" s="57">
        <f t="shared" si="16"/>
        <v>0.25517751479289941</v>
      </c>
      <c r="K250" s="57">
        <f t="shared" si="17"/>
        <v>0.1803182086034178</v>
      </c>
      <c r="L250" s="57">
        <f t="shared" si="15"/>
        <v>0.40988517224163756</v>
      </c>
    </row>
    <row r="251" spans="1:12" x14ac:dyDescent="0.3">
      <c r="A251" s="7" t="s">
        <v>692</v>
      </c>
      <c r="B251" s="7" t="s">
        <v>693</v>
      </c>
      <c r="C251" s="7" t="s">
        <v>547</v>
      </c>
      <c r="D251" s="53">
        <f>_xlfn.XLOOKUP(C251,'County PPHU'!$B$3:$B$17,'County PPHU'!$F$3:$F$17)</f>
        <v>2.4615737569814513</v>
      </c>
      <c r="E251" s="61" t="s">
        <v>64</v>
      </c>
      <c r="F251" s="56">
        <f>_xlfn.XLOOKUP(E251,CDP!B:B,CDP!C:C)</f>
        <v>266700</v>
      </c>
      <c r="G251" s="56">
        <f>_xlfn.XLOOKUP(E251,CDP!B:B,CDP!D:D)</f>
        <v>277600</v>
      </c>
      <c r="H251" s="56">
        <f>_xlfn.XLOOKUP(E251,CDP!B:B,CDP!E:E)</f>
        <v>286700</v>
      </c>
      <c r="I251" s="56">
        <f>_xlfn.XLOOKUP(E251,CDP!B:B,CDP!F:F)</f>
        <v>297800</v>
      </c>
      <c r="J251" s="57">
        <f t="shared" si="16"/>
        <v>4.0869891263592049E-2</v>
      </c>
      <c r="K251" s="57">
        <f t="shared" si="17"/>
        <v>3.2780979827089336E-2</v>
      </c>
      <c r="L251" s="57">
        <f t="shared" si="15"/>
        <v>3.8716428322288103E-2</v>
      </c>
    </row>
    <row r="252" spans="1:12" x14ac:dyDescent="0.3">
      <c r="A252" s="7" t="s">
        <v>694</v>
      </c>
      <c r="B252" s="7" t="s">
        <v>695</v>
      </c>
      <c r="C252" s="7" t="s">
        <v>547</v>
      </c>
      <c r="D252" s="53">
        <f>_xlfn.XLOOKUP(C252,'County PPHU'!$B$3:$B$17,'County PPHU'!$F$3:$F$17)</f>
        <v>2.4615737569814513</v>
      </c>
      <c r="E252" s="59" t="s">
        <v>157</v>
      </c>
      <c r="F252" s="56">
        <f>_xlfn.XLOOKUP(E252,CDP!B:B,CDP!C:C)</f>
        <v>341400</v>
      </c>
      <c r="G252" s="56">
        <f>_xlfn.XLOOKUP(E252,CDP!B:B,CDP!D:D)</f>
        <v>384400</v>
      </c>
      <c r="H252" s="56">
        <f>_xlfn.XLOOKUP(E252,CDP!B:B,CDP!E:E)</f>
        <v>438700</v>
      </c>
      <c r="I252" s="56">
        <f>_xlfn.XLOOKUP(E252,CDP!B:B,CDP!F:F)</f>
        <v>529900</v>
      </c>
      <c r="J252" s="57">
        <f t="shared" si="16"/>
        <v>0.1259519625073228</v>
      </c>
      <c r="K252" s="57">
        <f t="shared" si="17"/>
        <v>0.14125910509885536</v>
      </c>
      <c r="L252" s="57">
        <f t="shared" si="15"/>
        <v>0.20788693868247093</v>
      </c>
    </row>
    <row r="253" spans="1:12" x14ac:dyDescent="0.3">
      <c r="A253" s="7" t="s">
        <v>696</v>
      </c>
      <c r="B253" s="7" t="s">
        <v>697</v>
      </c>
      <c r="C253" s="7" t="s">
        <v>547</v>
      </c>
      <c r="D253" s="53">
        <f>_xlfn.XLOOKUP(C253,'County PPHU'!$B$3:$B$17,'County PPHU'!$F$3:$F$17)</f>
        <v>2.4615737569814513</v>
      </c>
      <c r="E253" s="60" t="s">
        <v>157</v>
      </c>
      <c r="F253" s="56">
        <f>_xlfn.XLOOKUP(E253,CDP!B:B,CDP!C:C)</f>
        <v>341400</v>
      </c>
      <c r="G253" s="56">
        <f>_xlfn.XLOOKUP(E253,CDP!B:B,CDP!D:D)</f>
        <v>384400</v>
      </c>
      <c r="H253" s="56">
        <f>_xlfn.XLOOKUP(E253,CDP!B:B,CDP!E:E)</f>
        <v>438700</v>
      </c>
      <c r="I253" s="56">
        <f>_xlfn.XLOOKUP(E253,CDP!B:B,CDP!F:F)</f>
        <v>529900</v>
      </c>
      <c r="J253" s="57">
        <f t="shared" si="16"/>
        <v>0.1259519625073228</v>
      </c>
      <c r="K253" s="57">
        <f t="shared" si="17"/>
        <v>0.14125910509885536</v>
      </c>
      <c r="L253" s="57">
        <f t="shared" si="15"/>
        <v>0.20788693868247093</v>
      </c>
    </row>
    <row r="254" spans="1:12" x14ac:dyDescent="0.3">
      <c r="A254" s="7" t="s">
        <v>698</v>
      </c>
      <c r="B254" s="7" t="s">
        <v>699</v>
      </c>
      <c r="C254" s="7" t="s">
        <v>547</v>
      </c>
      <c r="D254" s="53">
        <f>_xlfn.XLOOKUP(C254,'County PPHU'!$B$3:$B$17,'County PPHU'!$F$3:$F$17)</f>
        <v>2.4615737569814513</v>
      </c>
      <c r="E254" s="58" t="s">
        <v>173</v>
      </c>
      <c r="F254" s="56">
        <f>_xlfn.XLOOKUP(E254,CDP!B:B,CDP!C:C)</f>
        <v>7300</v>
      </c>
      <c r="G254" s="56">
        <f>_xlfn.XLOOKUP(E254,CDP!B:B,CDP!D:D)</f>
        <v>7400</v>
      </c>
      <c r="H254" s="56">
        <f>_xlfn.XLOOKUP(E254,CDP!B:B,CDP!E:E)</f>
        <v>7400</v>
      </c>
      <c r="I254" s="56">
        <f>_xlfn.XLOOKUP(E254,CDP!B:B,CDP!F:F)</f>
        <v>7400</v>
      </c>
      <c r="J254" s="57">
        <f t="shared" si="16"/>
        <v>1.3698630136986301E-2</v>
      </c>
      <c r="K254" s="57">
        <f t="shared" si="17"/>
        <v>0</v>
      </c>
      <c r="L254" s="57">
        <f t="shared" si="15"/>
        <v>0</v>
      </c>
    </row>
    <row r="255" spans="1:12" x14ac:dyDescent="0.3">
      <c r="A255" s="7" t="s">
        <v>700</v>
      </c>
      <c r="B255" s="7" t="s">
        <v>701</v>
      </c>
      <c r="C255" s="7" t="s">
        <v>547</v>
      </c>
      <c r="D255" s="53">
        <f>_xlfn.XLOOKUP(C255,'County PPHU'!$B$3:$B$17,'County PPHU'!$F$3:$F$17)</f>
        <v>2.4615737569814513</v>
      </c>
      <c r="E255" s="58" t="s">
        <v>25</v>
      </c>
      <c r="F255" s="56">
        <f>_xlfn.XLOOKUP(E255,CDP!B:B,CDP!C:C)</f>
        <v>135200</v>
      </c>
      <c r="G255" s="56">
        <f>_xlfn.XLOOKUP(E255,CDP!B:B,CDP!D:D)</f>
        <v>169700</v>
      </c>
      <c r="H255" s="56">
        <f>_xlfn.XLOOKUP(E255,CDP!B:B,CDP!E:E)</f>
        <v>200300</v>
      </c>
      <c r="I255" s="56">
        <f>_xlfn.XLOOKUP(E255,CDP!B:B,CDP!F:F)</f>
        <v>282400</v>
      </c>
      <c r="J255" s="57">
        <f t="shared" si="16"/>
        <v>0.25517751479289941</v>
      </c>
      <c r="K255" s="57">
        <f t="shared" si="17"/>
        <v>0.1803182086034178</v>
      </c>
      <c r="L255" s="57">
        <f t="shared" si="15"/>
        <v>0.40988517224163756</v>
      </c>
    </row>
    <row r="256" spans="1:12" x14ac:dyDescent="0.3">
      <c r="A256" s="7" t="s">
        <v>702</v>
      </c>
      <c r="B256" s="7" t="s">
        <v>703</v>
      </c>
      <c r="C256" s="7" t="s">
        <v>547</v>
      </c>
      <c r="D256" s="53">
        <f>_xlfn.XLOOKUP(C256,'County PPHU'!$B$3:$B$17,'County PPHU'!$F$3:$F$17)</f>
        <v>2.4615737569814513</v>
      </c>
      <c r="E256" s="58" t="s">
        <v>63</v>
      </c>
      <c r="F256" s="56">
        <f>_xlfn.XLOOKUP(E256,CDP!B:B,CDP!C:C)</f>
        <v>291800</v>
      </c>
      <c r="G256" s="56">
        <f>_xlfn.XLOOKUP(E256,CDP!B:B,CDP!D:D)</f>
        <v>297800</v>
      </c>
      <c r="H256" s="56">
        <f>_xlfn.XLOOKUP(E256,CDP!B:B,CDP!E:E)</f>
        <v>302900</v>
      </c>
      <c r="I256" s="56">
        <f>_xlfn.XLOOKUP(E256,CDP!B:B,CDP!F:F)</f>
        <v>314600</v>
      </c>
      <c r="J256" s="57">
        <f t="shared" si="16"/>
        <v>2.0562028786840301E-2</v>
      </c>
      <c r="K256" s="57">
        <f t="shared" si="17"/>
        <v>1.7125587642713231E-2</v>
      </c>
      <c r="L256" s="57">
        <f t="shared" si="15"/>
        <v>3.8626609442060089E-2</v>
      </c>
    </row>
    <row r="257" spans="1:12" x14ac:dyDescent="0.3">
      <c r="A257" s="7" t="s">
        <v>704</v>
      </c>
      <c r="B257" s="7" t="s">
        <v>705</v>
      </c>
      <c r="C257" s="7" t="s">
        <v>547</v>
      </c>
      <c r="D257" s="53">
        <f>_xlfn.XLOOKUP(C257,'County PPHU'!$B$3:$B$17,'County PPHU'!$F$3:$F$17)</f>
        <v>2.4615737569814513</v>
      </c>
      <c r="E257" s="60" t="s">
        <v>157</v>
      </c>
      <c r="F257" s="56">
        <f>_xlfn.XLOOKUP(E257,CDP!B:B,CDP!C:C)</f>
        <v>341400</v>
      </c>
      <c r="G257" s="56">
        <f>_xlfn.XLOOKUP(E257,CDP!B:B,CDP!D:D)</f>
        <v>384400</v>
      </c>
      <c r="H257" s="56">
        <f>_xlfn.XLOOKUP(E257,CDP!B:B,CDP!E:E)</f>
        <v>438700</v>
      </c>
      <c r="I257" s="56">
        <f>_xlfn.XLOOKUP(E257,CDP!B:B,CDP!F:F)</f>
        <v>529900</v>
      </c>
      <c r="J257" s="57">
        <f t="shared" si="16"/>
        <v>0.1259519625073228</v>
      </c>
      <c r="K257" s="57">
        <f t="shared" si="17"/>
        <v>0.14125910509885536</v>
      </c>
      <c r="L257" s="57">
        <f t="shared" si="15"/>
        <v>0.20788693868247093</v>
      </c>
    </row>
    <row r="258" spans="1:12" x14ac:dyDescent="0.3">
      <c r="A258" s="7" t="s">
        <v>706</v>
      </c>
      <c r="B258" s="7" t="s">
        <v>707</v>
      </c>
      <c r="C258" s="7" t="s">
        <v>547</v>
      </c>
      <c r="D258" s="53">
        <f>_xlfn.XLOOKUP(C258,'County PPHU'!$B$3:$B$17,'County PPHU'!$F$3:$F$17)</f>
        <v>2.4615737569814513</v>
      </c>
      <c r="E258" s="58" t="s">
        <v>140</v>
      </c>
      <c r="F258" s="56">
        <f>_xlfn.XLOOKUP(E258,CDP!B:B,CDP!C:C)</f>
        <v>194500</v>
      </c>
      <c r="G258" s="56">
        <f>_xlfn.XLOOKUP(E258,CDP!B:B,CDP!D:D)</f>
        <v>240400</v>
      </c>
      <c r="H258" s="56">
        <f>_xlfn.XLOOKUP(E258,CDP!B:B,CDP!E:E)</f>
        <v>267000</v>
      </c>
      <c r="I258" s="56">
        <f>_xlfn.XLOOKUP(E258,CDP!B:B,CDP!F:F)</f>
        <v>305600</v>
      </c>
      <c r="J258" s="57">
        <f t="shared" si="16"/>
        <v>0.23598971722365039</v>
      </c>
      <c r="K258" s="57">
        <f t="shared" si="17"/>
        <v>0.11064891846921797</v>
      </c>
      <c r="L258" s="57">
        <f t="shared" si="15"/>
        <v>0.14456928838951311</v>
      </c>
    </row>
    <row r="259" spans="1:12" x14ac:dyDescent="0.3">
      <c r="A259" s="7" t="s">
        <v>708</v>
      </c>
      <c r="B259" s="7" t="s">
        <v>709</v>
      </c>
      <c r="C259" s="7" t="s">
        <v>547</v>
      </c>
      <c r="D259" s="53">
        <f>_xlfn.XLOOKUP(C259,'County PPHU'!$B$3:$B$17,'County PPHU'!$F$3:$F$17)</f>
        <v>2.4615737569814513</v>
      </c>
      <c r="E259" s="59" t="s">
        <v>157</v>
      </c>
      <c r="F259" s="56">
        <f>_xlfn.XLOOKUP(E259,CDP!B:B,CDP!C:C)</f>
        <v>341400</v>
      </c>
      <c r="G259" s="56">
        <f>_xlfn.XLOOKUP(E259,CDP!B:B,CDP!D:D)</f>
        <v>384400</v>
      </c>
      <c r="H259" s="56">
        <f>_xlfn.XLOOKUP(E259,CDP!B:B,CDP!E:E)</f>
        <v>438700</v>
      </c>
      <c r="I259" s="56">
        <f>_xlfn.XLOOKUP(E259,CDP!B:B,CDP!F:F)</f>
        <v>529900</v>
      </c>
      <c r="J259" s="57">
        <f t="shared" si="16"/>
        <v>0.1259519625073228</v>
      </c>
      <c r="K259" s="57">
        <f t="shared" si="17"/>
        <v>0.14125910509885536</v>
      </c>
      <c r="L259" s="57">
        <f t="shared" ref="L259:L322" si="18">(I259-H259)/H259</f>
        <v>0.20788693868247093</v>
      </c>
    </row>
    <row r="260" spans="1:12" x14ac:dyDescent="0.3">
      <c r="A260" s="7" t="s">
        <v>710</v>
      </c>
      <c r="B260" s="7" t="s">
        <v>711</v>
      </c>
      <c r="C260" s="7" t="s">
        <v>547</v>
      </c>
      <c r="D260" s="53">
        <f>_xlfn.XLOOKUP(C260,'County PPHU'!$B$3:$B$17,'County PPHU'!$F$3:$F$17)</f>
        <v>2.4615737569814513</v>
      </c>
      <c r="E260" s="60" t="s">
        <v>157</v>
      </c>
      <c r="F260" s="56">
        <f>_xlfn.XLOOKUP(E260,CDP!B:B,CDP!C:C)</f>
        <v>341400</v>
      </c>
      <c r="G260" s="56">
        <f>_xlfn.XLOOKUP(E260,CDP!B:B,CDP!D:D)</f>
        <v>384400</v>
      </c>
      <c r="H260" s="56">
        <f>_xlfn.XLOOKUP(E260,CDP!B:B,CDP!E:E)</f>
        <v>438700</v>
      </c>
      <c r="I260" s="56">
        <f>_xlfn.XLOOKUP(E260,CDP!B:B,CDP!F:F)</f>
        <v>529900</v>
      </c>
      <c r="J260" s="57">
        <f t="shared" si="16"/>
        <v>0.1259519625073228</v>
      </c>
      <c r="K260" s="57">
        <f t="shared" si="17"/>
        <v>0.14125910509885536</v>
      </c>
      <c r="L260" s="57">
        <f t="shared" si="18"/>
        <v>0.20788693868247093</v>
      </c>
    </row>
    <row r="261" spans="1:12" x14ac:dyDescent="0.3">
      <c r="A261" s="7" t="s">
        <v>712</v>
      </c>
      <c r="B261" s="7" t="s">
        <v>713</v>
      </c>
      <c r="C261" s="7" t="s">
        <v>547</v>
      </c>
      <c r="D261" s="53">
        <f>_xlfn.XLOOKUP(C261,'County PPHU'!$B$3:$B$17,'County PPHU'!$F$3:$F$17)</f>
        <v>2.4615737569814513</v>
      </c>
      <c r="E261" s="59" t="s">
        <v>157</v>
      </c>
      <c r="F261" s="56">
        <f>_xlfn.XLOOKUP(E261,CDP!B:B,CDP!C:C)</f>
        <v>341400</v>
      </c>
      <c r="G261" s="56">
        <f>_xlfn.XLOOKUP(E261,CDP!B:B,CDP!D:D)</f>
        <v>384400</v>
      </c>
      <c r="H261" s="56">
        <f>_xlfn.XLOOKUP(E261,CDP!B:B,CDP!E:E)</f>
        <v>438700</v>
      </c>
      <c r="I261" s="56">
        <f>_xlfn.XLOOKUP(E261,CDP!B:B,CDP!F:F)</f>
        <v>529900</v>
      </c>
      <c r="J261" s="57">
        <f t="shared" si="16"/>
        <v>0.1259519625073228</v>
      </c>
      <c r="K261" s="57">
        <f t="shared" si="17"/>
        <v>0.14125910509885536</v>
      </c>
      <c r="L261" s="57">
        <f t="shared" si="18"/>
        <v>0.20788693868247093</v>
      </c>
    </row>
    <row r="262" spans="1:12" x14ac:dyDescent="0.3">
      <c r="A262" s="7" t="s">
        <v>714</v>
      </c>
      <c r="B262" s="7" t="s">
        <v>715</v>
      </c>
      <c r="C262" s="7" t="s">
        <v>547</v>
      </c>
      <c r="D262" s="53">
        <f>_xlfn.XLOOKUP(C262,'County PPHU'!$B$3:$B$17,'County PPHU'!$F$3:$F$17)</f>
        <v>2.4615737569814513</v>
      </c>
      <c r="E262" s="58" t="s">
        <v>64</v>
      </c>
      <c r="F262" s="56">
        <f>_xlfn.XLOOKUP(E262,CDP!B:B,CDP!C:C)</f>
        <v>266700</v>
      </c>
      <c r="G262" s="56">
        <f>_xlfn.XLOOKUP(E262,CDP!B:B,CDP!D:D)</f>
        <v>277600</v>
      </c>
      <c r="H262" s="56">
        <f>_xlfn.XLOOKUP(E262,CDP!B:B,CDP!E:E)</f>
        <v>286700</v>
      </c>
      <c r="I262" s="56">
        <f>_xlfn.XLOOKUP(E262,CDP!B:B,CDP!F:F)</f>
        <v>297800</v>
      </c>
      <c r="J262" s="57">
        <f t="shared" si="16"/>
        <v>4.0869891263592049E-2</v>
      </c>
      <c r="K262" s="57">
        <f t="shared" si="17"/>
        <v>3.2780979827089336E-2</v>
      </c>
      <c r="L262" s="57">
        <f t="shared" si="18"/>
        <v>3.8716428322288103E-2</v>
      </c>
    </row>
    <row r="263" spans="1:12" x14ac:dyDescent="0.3">
      <c r="A263" s="7" t="s">
        <v>716</v>
      </c>
      <c r="B263" s="7" t="s">
        <v>717</v>
      </c>
      <c r="C263" s="7" t="s">
        <v>547</v>
      </c>
      <c r="D263" s="53">
        <f>_xlfn.XLOOKUP(C263,'County PPHU'!$B$3:$B$17,'County PPHU'!$F$3:$F$17)</f>
        <v>2.4615737569814513</v>
      </c>
      <c r="E263" s="60" t="s">
        <v>157</v>
      </c>
      <c r="F263" s="56">
        <f>_xlfn.XLOOKUP(E263,CDP!B:B,CDP!C:C)</f>
        <v>341400</v>
      </c>
      <c r="G263" s="56">
        <f>_xlfn.XLOOKUP(E263,CDP!B:B,CDP!D:D)</f>
        <v>384400</v>
      </c>
      <c r="H263" s="56">
        <f>_xlfn.XLOOKUP(E263,CDP!B:B,CDP!E:E)</f>
        <v>438700</v>
      </c>
      <c r="I263" s="56">
        <f>_xlfn.XLOOKUP(E263,CDP!B:B,CDP!F:F)</f>
        <v>529900</v>
      </c>
      <c r="J263" s="57">
        <f t="shared" si="16"/>
        <v>0.1259519625073228</v>
      </c>
      <c r="K263" s="57">
        <f t="shared" si="17"/>
        <v>0.14125910509885536</v>
      </c>
      <c r="L263" s="57">
        <f t="shared" si="18"/>
        <v>0.20788693868247093</v>
      </c>
    </row>
    <row r="264" spans="1:12" x14ac:dyDescent="0.3">
      <c r="A264" s="7" t="s">
        <v>718</v>
      </c>
      <c r="B264" s="7" t="s">
        <v>719</v>
      </c>
      <c r="C264" s="7" t="s">
        <v>547</v>
      </c>
      <c r="D264" s="53">
        <f>_xlfn.XLOOKUP(C264,'County PPHU'!$B$3:$B$17,'County PPHU'!$F$3:$F$17)</f>
        <v>2.4615737569814513</v>
      </c>
      <c r="E264" s="60" t="s">
        <v>157</v>
      </c>
      <c r="F264" s="56">
        <f>_xlfn.XLOOKUP(E264,CDP!B:B,CDP!C:C)</f>
        <v>341400</v>
      </c>
      <c r="G264" s="56">
        <f>_xlfn.XLOOKUP(E264,CDP!B:B,CDP!D:D)</f>
        <v>384400</v>
      </c>
      <c r="H264" s="56">
        <f>_xlfn.XLOOKUP(E264,CDP!B:B,CDP!E:E)</f>
        <v>438700</v>
      </c>
      <c r="I264" s="56">
        <f>_xlfn.XLOOKUP(E264,CDP!B:B,CDP!F:F)</f>
        <v>529900</v>
      </c>
      <c r="J264" s="57">
        <f t="shared" si="16"/>
        <v>0.1259519625073228</v>
      </c>
      <c r="K264" s="57">
        <f t="shared" si="17"/>
        <v>0.14125910509885536</v>
      </c>
      <c r="L264" s="57">
        <f t="shared" si="18"/>
        <v>0.20788693868247093</v>
      </c>
    </row>
    <row r="265" spans="1:12" x14ac:dyDescent="0.3">
      <c r="A265" s="7" t="s">
        <v>720</v>
      </c>
      <c r="B265" s="7" t="s">
        <v>721</v>
      </c>
      <c r="C265" s="7" t="s">
        <v>547</v>
      </c>
      <c r="D265" s="53">
        <f>_xlfn.XLOOKUP(C265,'County PPHU'!$B$3:$B$17,'County PPHU'!$F$3:$F$17)</f>
        <v>2.4615737569814513</v>
      </c>
      <c r="E265" s="58" t="s">
        <v>140</v>
      </c>
      <c r="F265" s="56">
        <f>_xlfn.XLOOKUP(E265,CDP!B:B,CDP!C:C)</f>
        <v>194500</v>
      </c>
      <c r="G265" s="56">
        <f>_xlfn.XLOOKUP(E265,CDP!B:B,CDP!D:D)</f>
        <v>240400</v>
      </c>
      <c r="H265" s="56">
        <f>_xlfn.XLOOKUP(E265,CDP!B:B,CDP!E:E)</f>
        <v>267000</v>
      </c>
      <c r="I265" s="56">
        <f>_xlfn.XLOOKUP(E265,CDP!B:B,CDP!F:F)</f>
        <v>305600</v>
      </c>
      <c r="J265" s="57">
        <f t="shared" si="16"/>
        <v>0.23598971722365039</v>
      </c>
      <c r="K265" s="57">
        <f t="shared" si="17"/>
        <v>0.11064891846921797</v>
      </c>
      <c r="L265" s="57">
        <f t="shared" si="18"/>
        <v>0.14456928838951311</v>
      </c>
    </row>
    <row r="266" spans="1:12" x14ac:dyDescent="0.3">
      <c r="A266" s="7" t="s">
        <v>722</v>
      </c>
      <c r="B266" s="7" t="s">
        <v>723</v>
      </c>
      <c r="C266" s="7" t="s">
        <v>547</v>
      </c>
      <c r="D266" s="53">
        <f>_xlfn.XLOOKUP(C266,'County PPHU'!$B$3:$B$17,'County PPHU'!$F$3:$F$17)</f>
        <v>2.4615737569814513</v>
      </c>
      <c r="E266" s="60" t="s">
        <v>157</v>
      </c>
      <c r="F266" s="56">
        <f>_xlfn.XLOOKUP(E266,CDP!B:B,CDP!C:C)</f>
        <v>341400</v>
      </c>
      <c r="G266" s="56">
        <f>_xlfn.XLOOKUP(E266,CDP!B:B,CDP!D:D)</f>
        <v>384400</v>
      </c>
      <c r="H266" s="56">
        <f>_xlfn.XLOOKUP(E266,CDP!B:B,CDP!E:E)</f>
        <v>438700</v>
      </c>
      <c r="I266" s="56">
        <f>_xlfn.XLOOKUP(E266,CDP!B:B,CDP!F:F)</f>
        <v>529900</v>
      </c>
      <c r="J266" s="57">
        <f t="shared" si="16"/>
        <v>0.1259519625073228</v>
      </c>
      <c r="K266" s="57">
        <f t="shared" si="17"/>
        <v>0.14125910509885536</v>
      </c>
      <c r="L266" s="57">
        <f t="shared" si="18"/>
        <v>0.20788693868247093</v>
      </c>
    </row>
    <row r="267" spans="1:12" x14ac:dyDescent="0.3">
      <c r="A267" s="7" t="s">
        <v>724</v>
      </c>
      <c r="B267" s="7" t="s">
        <v>725</v>
      </c>
      <c r="C267" s="7" t="s">
        <v>547</v>
      </c>
      <c r="D267" s="53">
        <f>_xlfn.XLOOKUP(C267,'County PPHU'!$B$3:$B$17,'County PPHU'!$F$3:$F$17)</f>
        <v>2.4615737569814513</v>
      </c>
      <c r="E267" s="59" t="s">
        <v>157</v>
      </c>
      <c r="F267" s="56">
        <f>_xlfn.XLOOKUP(E267,CDP!B:B,CDP!C:C)</f>
        <v>341400</v>
      </c>
      <c r="G267" s="56">
        <f>_xlfn.XLOOKUP(E267,CDP!B:B,CDP!D:D)</f>
        <v>384400</v>
      </c>
      <c r="H267" s="56">
        <f>_xlfn.XLOOKUP(E267,CDP!B:B,CDP!E:E)</f>
        <v>438700</v>
      </c>
      <c r="I267" s="56">
        <f>_xlfn.XLOOKUP(E267,CDP!B:B,CDP!F:F)</f>
        <v>529900</v>
      </c>
      <c r="J267" s="57">
        <f t="shared" si="16"/>
        <v>0.1259519625073228</v>
      </c>
      <c r="K267" s="57">
        <f t="shared" si="17"/>
        <v>0.14125910509885536</v>
      </c>
      <c r="L267" s="57">
        <f t="shared" si="18"/>
        <v>0.20788693868247093</v>
      </c>
    </row>
    <row r="268" spans="1:12" x14ac:dyDescent="0.3">
      <c r="A268" s="7" t="s">
        <v>726</v>
      </c>
      <c r="B268" s="7" t="s">
        <v>727</v>
      </c>
      <c r="C268" s="7" t="s">
        <v>547</v>
      </c>
      <c r="D268" s="53">
        <f>_xlfn.XLOOKUP(C268,'County PPHU'!$B$3:$B$17,'County PPHU'!$F$3:$F$17)</f>
        <v>2.4615737569814513</v>
      </c>
      <c r="E268" s="61" t="s">
        <v>111</v>
      </c>
      <c r="F268" s="56">
        <f>_xlfn.XLOOKUP(E268,CDP!B:B,CDP!C:C)</f>
        <v>209700</v>
      </c>
      <c r="G268" s="56">
        <f>_xlfn.XLOOKUP(E268,CDP!B:B,CDP!D:D)</f>
        <v>228200</v>
      </c>
      <c r="H268" s="56">
        <f>_xlfn.XLOOKUP(E268,CDP!B:B,CDP!E:E)</f>
        <v>249200</v>
      </c>
      <c r="I268" s="56">
        <f>_xlfn.XLOOKUP(E268,CDP!B:B,CDP!F:F)</f>
        <v>279200</v>
      </c>
      <c r="J268" s="57">
        <f t="shared" si="16"/>
        <v>8.8221268478779202E-2</v>
      </c>
      <c r="K268" s="57">
        <f t="shared" si="17"/>
        <v>9.202453987730061E-2</v>
      </c>
      <c r="L268" s="57">
        <f t="shared" si="18"/>
        <v>0.12038523274478331</v>
      </c>
    </row>
    <row r="269" spans="1:12" x14ac:dyDescent="0.3">
      <c r="A269" s="7" t="s">
        <v>728</v>
      </c>
      <c r="B269" s="7" t="s">
        <v>729</v>
      </c>
      <c r="C269" s="7" t="s">
        <v>547</v>
      </c>
      <c r="D269" s="53">
        <f>_xlfn.XLOOKUP(C269,'County PPHU'!$B$3:$B$17,'County PPHU'!$F$3:$F$17)</f>
        <v>2.4615737569814513</v>
      </c>
      <c r="E269" s="61" t="s">
        <v>140</v>
      </c>
      <c r="F269" s="56">
        <f>_xlfn.XLOOKUP(E269,CDP!B:B,CDP!C:C)</f>
        <v>194500</v>
      </c>
      <c r="G269" s="56">
        <f>_xlfn.XLOOKUP(E269,CDP!B:B,CDP!D:D)</f>
        <v>240400</v>
      </c>
      <c r="H269" s="56">
        <f>_xlfn.XLOOKUP(E269,CDP!B:B,CDP!E:E)</f>
        <v>267000</v>
      </c>
      <c r="I269" s="56">
        <f>_xlfn.XLOOKUP(E269,CDP!B:B,CDP!F:F)</f>
        <v>305600</v>
      </c>
      <c r="J269" s="57">
        <f t="shared" si="16"/>
        <v>0.23598971722365039</v>
      </c>
      <c r="K269" s="57">
        <f t="shared" si="17"/>
        <v>0.11064891846921797</v>
      </c>
      <c r="L269" s="57">
        <f t="shared" si="18"/>
        <v>0.14456928838951311</v>
      </c>
    </row>
    <row r="270" spans="1:12" x14ac:dyDescent="0.3">
      <c r="A270" s="7" t="s">
        <v>730</v>
      </c>
      <c r="B270" s="7" t="s">
        <v>731</v>
      </c>
      <c r="C270" s="7" t="s">
        <v>547</v>
      </c>
      <c r="D270" s="53">
        <f>_xlfn.XLOOKUP(C270,'County PPHU'!$B$3:$B$17,'County PPHU'!$F$3:$F$17)</f>
        <v>2.4615737569814513</v>
      </c>
      <c r="E270" s="59" t="s">
        <v>157</v>
      </c>
      <c r="F270" s="56">
        <f>_xlfn.XLOOKUP(E270,CDP!B:B,CDP!C:C)</f>
        <v>341400</v>
      </c>
      <c r="G270" s="56">
        <f>_xlfn.XLOOKUP(E270,CDP!B:B,CDP!D:D)</f>
        <v>384400</v>
      </c>
      <c r="H270" s="56">
        <f>_xlfn.XLOOKUP(E270,CDP!B:B,CDP!E:E)</f>
        <v>438700</v>
      </c>
      <c r="I270" s="56">
        <f>_xlfn.XLOOKUP(E270,CDP!B:B,CDP!F:F)</f>
        <v>529900</v>
      </c>
      <c r="J270" s="57">
        <f t="shared" si="16"/>
        <v>0.1259519625073228</v>
      </c>
      <c r="K270" s="57">
        <f t="shared" si="17"/>
        <v>0.14125910509885536</v>
      </c>
      <c r="L270" s="57">
        <f t="shared" si="18"/>
        <v>0.20788693868247093</v>
      </c>
    </row>
    <row r="271" spans="1:12" x14ac:dyDescent="0.3">
      <c r="A271" s="7" t="s">
        <v>732</v>
      </c>
      <c r="B271" s="7" t="s">
        <v>733</v>
      </c>
      <c r="C271" s="7" t="s">
        <v>547</v>
      </c>
      <c r="D271" s="53">
        <f>_xlfn.XLOOKUP(C271,'County PPHU'!$B$3:$B$17,'County PPHU'!$F$3:$F$17)</f>
        <v>2.4615737569814513</v>
      </c>
      <c r="E271" s="61" t="s">
        <v>25</v>
      </c>
      <c r="F271" s="56">
        <f>_xlfn.XLOOKUP(E271,CDP!B:B,CDP!C:C)</f>
        <v>135200</v>
      </c>
      <c r="G271" s="56">
        <f>_xlfn.XLOOKUP(E271,CDP!B:B,CDP!D:D)</f>
        <v>169700</v>
      </c>
      <c r="H271" s="56">
        <f>_xlfn.XLOOKUP(E271,CDP!B:B,CDP!E:E)</f>
        <v>200300</v>
      </c>
      <c r="I271" s="56">
        <f>_xlfn.XLOOKUP(E271,CDP!B:B,CDP!F:F)</f>
        <v>282400</v>
      </c>
      <c r="J271" s="57">
        <f t="shared" si="16"/>
        <v>0.25517751479289941</v>
      </c>
      <c r="K271" s="57">
        <f t="shared" si="17"/>
        <v>0.1803182086034178</v>
      </c>
      <c r="L271" s="57">
        <f t="shared" si="18"/>
        <v>0.40988517224163756</v>
      </c>
    </row>
    <row r="272" spans="1:12" x14ac:dyDescent="0.3">
      <c r="A272" s="7" t="s">
        <v>734</v>
      </c>
      <c r="B272" s="7" t="s">
        <v>735</v>
      </c>
      <c r="C272" s="7" t="s">
        <v>547</v>
      </c>
      <c r="D272" s="53">
        <f>_xlfn.XLOOKUP(C272,'County PPHU'!$B$3:$B$17,'County PPHU'!$F$3:$F$17)</f>
        <v>2.4615737569814513</v>
      </c>
      <c r="E272" s="59" t="s">
        <v>157</v>
      </c>
      <c r="F272" s="56">
        <f>_xlfn.XLOOKUP(E272,CDP!B:B,CDP!C:C)</f>
        <v>341400</v>
      </c>
      <c r="G272" s="56">
        <f>_xlfn.XLOOKUP(E272,CDP!B:B,CDP!D:D)</f>
        <v>384400</v>
      </c>
      <c r="H272" s="56">
        <f>_xlfn.XLOOKUP(E272,CDP!B:B,CDP!E:E)</f>
        <v>438700</v>
      </c>
      <c r="I272" s="56">
        <f>_xlfn.XLOOKUP(E272,CDP!B:B,CDP!F:F)</f>
        <v>529900</v>
      </c>
      <c r="J272" s="57">
        <f t="shared" si="16"/>
        <v>0.1259519625073228</v>
      </c>
      <c r="K272" s="57">
        <f t="shared" si="17"/>
        <v>0.14125910509885536</v>
      </c>
      <c r="L272" s="57">
        <f t="shared" si="18"/>
        <v>0.20788693868247093</v>
      </c>
    </row>
    <row r="273" spans="1:12" x14ac:dyDescent="0.3">
      <c r="A273" s="7" t="s">
        <v>736</v>
      </c>
      <c r="B273" s="7" t="s">
        <v>737</v>
      </c>
      <c r="C273" s="7" t="s">
        <v>547</v>
      </c>
      <c r="D273" s="53">
        <f>_xlfn.XLOOKUP(C273,'County PPHU'!$B$3:$B$17,'County PPHU'!$F$3:$F$17)</f>
        <v>2.4615737569814513</v>
      </c>
      <c r="E273" s="61" t="s">
        <v>111</v>
      </c>
      <c r="F273" s="56">
        <f>_xlfn.XLOOKUP(E273,CDP!B:B,CDP!C:C)</f>
        <v>209700</v>
      </c>
      <c r="G273" s="56">
        <f>_xlfn.XLOOKUP(E273,CDP!B:B,CDP!D:D)</f>
        <v>228200</v>
      </c>
      <c r="H273" s="56">
        <f>_xlfn.XLOOKUP(E273,CDP!B:B,CDP!E:E)</f>
        <v>249200</v>
      </c>
      <c r="I273" s="56">
        <f>_xlfn.XLOOKUP(E273,CDP!B:B,CDP!F:F)</f>
        <v>279200</v>
      </c>
      <c r="J273" s="57">
        <f t="shared" si="16"/>
        <v>8.8221268478779202E-2</v>
      </c>
      <c r="K273" s="57">
        <f t="shared" si="17"/>
        <v>9.202453987730061E-2</v>
      </c>
      <c r="L273" s="57">
        <f t="shared" si="18"/>
        <v>0.12038523274478331</v>
      </c>
    </row>
    <row r="274" spans="1:12" x14ac:dyDescent="0.3">
      <c r="A274" s="7" t="s">
        <v>738</v>
      </c>
      <c r="B274" s="7" t="s">
        <v>739</v>
      </c>
      <c r="C274" s="7" t="s">
        <v>547</v>
      </c>
      <c r="D274" s="53">
        <f>_xlfn.XLOOKUP(C274,'County PPHU'!$B$3:$B$17,'County PPHU'!$F$3:$F$17)</f>
        <v>2.4615737569814513</v>
      </c>
      <c r="E274" s="61" t="s">
        <v>25</v>
      </c>
      <c r="F274" s="56">
        <f>_xlfn.XLOOKUP(E274,CDP!B:B,CDP!C:C)</f>
        <v>135200</v>
      </c>
      <c r="G274" s="56">
        <f>_xlfn.XLOOKUP(E274,CDP!B:B,CDP!D:D)</f>
        <v>169700</v>
      </c>
      <c r="H274" s="56">
        <f>_xlfn.XLOOKUP(E274,CDP!B:B,CDP!E:E)</f>
        <v>200300</v>
      </c>
      <c r="I274" s="56">
        <f>_xlfn.XLOOKUP(E274,CDP!B:B,CDP!F:F)</f>
        <v>282400</v>
      </c>
      <c r="J274" s="57">
        <f t="shared" si="16"/>
        <v>0.25517751479289941</v>
      </c>
      <c r="K274" s="57">
        <f t="shared" si="17"/>
        <v>0.1803182086034178</v>
      </c>
      <c r="L274" s="57">
        <f t="shared" si="18"/>
        <v>0.40988517224163756</v>
      </c>
    </row>
    <row r="275" spans="1:12" x14ac:dyDescent="0.3">
      <c r="A275" s="7" t="s">
        <v>740</v>
      </c>
      <c r="B275" s="7" t="s">
        <v>741</v>
      </c>
      <c r="C275" s="7" t="s">
        <v>547</v>
      </c>
      <c r="D275" s="53">
        <f>_xlfn.XLOOKUP(C275,'County PPHU'!$B$3:$B$17,'County PPHU'!$F$3:$F$17)</f>
        <v>2.4615737569814513</v>
      </c>
      <c r="E275" s="59" t="s">
        <v>157</v>
      </c>
      <c r="F275" s="56">
        <f>_xlfn.XLOOKUP(E275,CDP!B:B,CDP!C:C)</f>
        <v>341400</v>
      </c>
      <c r="G275" s="56">
        <f>_xlfn.XLOOKUP(E275,CDP!B:B,CDP!D:D)</f>
        <v>384400</v>
      </c>
      <c r="H275" s="56">
        <f>_xlfn.XLOOKUP(E275,CDP!B:B,CDP!E:E)</f>
        <v>438700</v>
      </c>
      <c r="I275" s="56">
        <f>_xlfn.XLOOKUP(E275,CDP!B:B,CDP!F:F)</f>
        <v>529900</v>
      </c>
      <c r="J275" s="57">
        <f t="shared" si="16"/>
        <v>0.1259519625073228</v>
      </c>
      <c r="K275" s="57">
        <f t="shared" si="17"/>
        <v>0.14125910509885536</v>
      </c>
      <c r="L275" s="57">
        <f t="shared" si="18"/>
        <v>0.20788693868247093</v>
      </c>
    </row>
    <row r="276" spans="1:12" x14ac:dyDescent="0.3">
      <c r="A276" s="7" t="s">
        <v>742</v>
      </c>
      <c r="B276" s="7" t="s">
        <v>743</v>
      </c>
      <c r="C276" s="7" t="s">
        <v>547</v>
      </c>
      <c r="D276" s="53">
        <f>_xlfn.XLOOKUP(C276,'County PPHU'!$B$3:$B$17,'County PPHU'!$F$3:$F$17)</f>
        <v>2.4615737569814513</v>
      </c>
      <c r="E276" s="61" t="s">
        <v>18</v>
      </c>
      <c r="F276" s="56">
        <f>_xlfn.XLOOKUP(E276,CDP!B:B,CDP!C:C)</f>
        <v>107500</v>
      </c>
      <c r="G276" s="56">
        <f>_xlfn.XLOOKUP(E276,CDP!B:B,CDP!D:D)</f>
        <v>115700</v>
      </c>
      <c r="H276" s="56">
        <f>_xlfn.XLOOKUP(E276,CDP!B:B,CDP!E:E)</f>
        <v>121100</v>
      </c>
      <c r="I276" s="56">
        <f>_xlfn.XLOOKUP(E276,CDP!B:B,CDP!F:F)</f>
        <v>126100</v>
      </c>
      <c r="J276" s="57">
        <f t="shared" si="16"/>
        <v>7.6279069767441865E-2</v>
      </c>
      <c r="K276" s="57">
        <f t="shared" si="17"/>
        <v>4.6672428694900604E-2</v>
      </c>
      <c r="L276" s="57">
        <f t="shared" si="18"/>
        <v>4.1288191577208921E-2</v>
      </c>
    </row>
    <row r="277" spans="1:12" x14ac:dyDescent="0.3">
      <c r="A277" s="7" t="s">
        <v>744</v>
      </c>
      <c r="B277" s="7" t="s">
        <v>745</v>
      </c>
      <c r="C277" s="7" t="s">
        <v>547</v>
      </c>
      <c r="D277" s="53">
        <f>_xlfn.XLOOKUP(C277,'County PPHU'!$B$3:$B$17,'County PPHU'!$F$3:$F$17)</f>
        <v>2.4615737569814513</v>
      </c>
      <c r="E277" s="60" t="s">
        <v>157</v>
      </c>
      <c r="F277" s="56">
        <f>_xlfn.XLOOKUP(E277,CDP!B:B,CDP!C:C)</f>
        <v>341400</v>
      </c>
      <c r="G277" s="56">
        <f>_xlfn.XLOOKUP(E277,CDP!B:B,CDP!D:D)</f>
        <v>384400</v>
      </c>
      <c r="H277" s="56">
        <f>_xlfn.XLOOKUP(E277,CDP!B:B,CDP!E:E)</f>
        <v>438700</v>
      </c>
      <c r="I277" s="56">
        <f>_xlfn.XLOOKUP(E277,CDP!B:B,CDP!F:F)</f>
        <v>529900</v>
      </c>
      <c r="J277" s="57">
        <f t="shared" si="16"/>
        <v>0.1259519625073228</v>
      </c>
      <c r="K277" s="57">
        <f t="shared" si="17"/>
        <v>0.14125910509885536</v>
      </c>
      <c r="L277" s="57">
        <f t="shared" si="18"/>
        <v>0.20788693868247093</v>
      </c>
    </row>
    <row r="278" spans="1:12" x14ac:dyDescent="0.3">
      <c r="A278" s="7" t="s">
        <v>746</v>
      </c>
      <c r="B278" s="7" t="s">
        <v>747</v>
      </c>
      <c r="C278" s="7" t="s">
        <v>547</v>
      </c>
      <c r="D278" s="53">
        <f>_xlfn.XLOOKUP(C278,'County PPHU'!$B$3:$B$17,'County PPHU'!$F$3:$F$17)</f>
        <v>2.4615737569814513</v>
      </c>
      <c r="E278" s="58" t="s">
        <v>113</v>
      </c>
      <c r="F278" s="56">
        <f>_xlfn.XLOOKUP(E278,CDP!B:B,CDP!C:C)</f>
        <v>1741500</v>
      </c>
      <c r="G278" s="56">
        <f>_xlfn.XLOOKUP(E278,CDP!B:B,CDP!D:D)</f>
        <v>1823600</v>
      </c>
      <c r="H278" s="56">
        <f>_xlfn.XLOOKUP(E278,CDP!B:B,CDP!E:E)</f>
        <v>1896100</v>
      </c>
      <c r="I278" s="56">
        <f>_xlfn.XLOOKUP(E278,CDP!B:B,CDP!F:F)</f>
        <v>1995700</v>
      </c>
      <c r="J278" s="57">
        <f t="shared" si="16"/>
        <v>4.7143267298306056E-2</v>
      </c>
      <c r="K278" s="57">
        <f t="shared" si="17"/>
        <v>3.975652555384953E-2</v>
      </c>
      <c r="L278" s="57">
        <f t="shared" si="18"/>
        <v>5.2528875059332313E-2</v>
      </c>
    </row>
    <row r="279" spans="1:12" x14ac:dyDescent="0.3">
      <c r="A279" s="7" t="s">
        <v>748</v>
      </c>
      <c r="B279" s="7" t="s">
        <v>749</v>
      </c>
      <c r="C279" s="7" t="s">
        <v>547</v>
      </c>
      <c r="D279" s="53">
        <f>_xlfn.XLOOKUP(C279,'County PPHU'!$B$3:$B$17,'County PPHU'!$F$3:$F$17)</f>
        <v>2.4615737569814513</v>
      </c>
      <c r="E279" s="61" t="s">
        <v>113</v>
      </c>
      <c r="F279" s="56">
        <f>_xlfn.XLOOKUP(E279,CDP!B:B,CDP!C:C)</f>
        <v>1741500</v>
      </c>
      <c r="G279" s="56">
        <f>_xlfn.XLOOKUP(E279,CDP!B:B,CDP!D:D)</f>
        <v>1823600</v>
      </c>
      <c r="H279" s="56">
        <f>_xlfn.XLOOKUP(E279,CDP!B:B,CDP!E:E)</f>
        <v>1896100</v>
      </c>
      <c r="I279" s="56">
        <f>_xlfn.XLOOKUP(E279,CDP!B:B,CDP!F:F)</f>
        <v>1995700</v>
      </c>
      <c r="J279" s="57">
        <f t="shared" si="16"/>
        <v>4.7143267298306056E-2</v>
      </c>
      <c r="K279" s="57">
        <f t="shared" si="17"/>
        <v>3.975652555384953E-2</v>
      </c>
      <c r="L279" s="57">
        <f t="shared" si="18"/>
        <v>5.2528875059332313E-2</v>
      </c>
    </row>
    <row r="280" spans="1:12" x14ac:dyDescent="0.3">
      <c r="A280" s="7" t="s">
        <v>750</v>
      </c>
      <c r="B280" s="7" t="s">
        <v>751</v>
      </c>
      <c r="C280" s="7" t="s">
        <v>547</v>
      </c>
      <c r="D280" s="53">
        <f>_xlfn.XLOOKUP(C280,'County PPHU'!$B$3:$B$17,'County PPHU'!$F$3:$F$17)</f>
        <v>2.4615737569814513</v>
      </c>
      <c r="E280" s="60" t="s">
        <v>157</v>
      </c>
      <c r="F280" s="56">
        <f>_xlfn.XLOOKUP(E280,CDP!B:B,CDP!C:C)</f>
        <v>341400</v>
      </c>
      <c r="G280" s="56">
        <f>_xlfn.XLOOKUP(E280,CDP!B:B,CDP!D:D)</f>
        <v>384400</v>
      </c>
      <c r="H280" s="56">
        <f>_xlfn.XLOOKUP(E280,CDP!B:B,CDP!E:E)</f>
        <v>438700</v>
      </c>
      <c r="I280" s="56">
        <f>_xlfn.XLOOKUP(E280,CDP!B:B,CDP!F:F)</f>
        <v>529900</v>
      </c>
      <c r="J280" s="57">
        <f t="shared" si="16"/>
        <v>0.1259519625073228</v>
      </c>
      <c r="K280" s="57">
        <f t="shared" si="17"/>
        <v>0.14125910509885536</v>
      </c>
      <c r="L280" s="57">
        <f t="shared" si="18"/>
        <v>0.20788693868247093</v>
      </c>
    </row>
    <row r="281" spans="1:12" x14ac:dyDescent="0.3">
      <c r="A281" s="7" t="s">
        <v>752</v>
      </c>
      <c r="B281" s="7" t="s">
        <v>753</v>
      </c>
      <c r="C281" s="7" t="s">
        <v>547</v>
      </c>
      <c r="D281" s="53">
        <f>_xlfn.XLOOKUP(C281,'County PPHU'!$B$3:$B$17,'County PPHU'!$F$3:$F$17)</f>
        <v>2.4615737569814513</v>
      </c>
      <c r="E281" s="58" t="s">
        <v>25</v>
      </c>
      <c r="F281" s="56">
        <f>_xlfn.XLOOKUP(E281,CDP!B:B,CDP!C:C)</f>
        <v>135200</v>
      </c>
      <c r="G281" s="56">
        <f>_xlfn.XLOOKUP(E281,CDP!B:B,CDP!D:D)</f>
        <v>169700</v>
      </c>
      <c r="H281" s="56">
        <f>_xlfn.XLOOKUP(E281,CDP!B:B,CDP!E:E)</f>
        <v>200300</v>
      </c>
      <c r="I281" s="56">
        <f>_xlfn.XLOOKUP(E281,CDP!B:B,CDP!F:F)</f>
        <v>282400</v>
      </c>
      <c r="J281" s="57">
        <f t="shared" si="16"/>
        <v>0.25517751479289941</v>
      </c>
      <c r="K281" s="57">
        <f t="shared" si="17"/>
        <v>0.1803182086034178</v>
      </c>
      <c r="L281" s="57">
        <f t="shared" si="18"/>
        <v>0.40988517224163756</v>
      </c>
    </row>
    <row r="282" spans="1:12" x14ac:dyDescent="0.3">
      <c r="A282" s="7" t="s">
        <v>754</v>
      </c>
      <c r="B282" s="7" t="s">
        <v>755</v>
      </c>
      <c r="C282" s="7" t="s">
        <v>547</v>
      </c>
      <c r="D282" s="53">
        <f>_xlfn.XLOOKUP(C282,'County PPHU'!$B$3:$B$17,'County PPHU'!$F$3:$F$17)</f>
        <v>2.4615737569814513</v>
      </c>
      <c r="E282" s="61" t="s">
        <v>67</v>
      </c>
      <c r="F282" s="56">
        <f>_xlfn.XLOOKUP(E282,CDP!B:B,CDP!C:C)</f>
        <v>133500</v>
      </c>
      <c r="G282" s="56">
        <f>_xlfn.XLOOKUP(E282,CDP!B:B,CDP!D:D)</f>
        <v>166200</v>
      </c>
      <c r="H282" s="56">
        <f>_xlfn.XLOOKUP(E282,CDP!B:B,CDP!E:E)</f>
        <v>184700</v>
      </c>
      <c r="I282" s="56">
        <f>_xlfn.XLOOKUP(E282,CDP!B:B,CDP!F:F)</f>
        <v>216400</v>
      </c>
      <c r="J282" s="57">
        <f t="shared" si="16"/>
        <v>0.24494382022471911</v>
      </c>
      <c r="K282" s="57">
        <f t="shared" si="17"/>
        <v>0.11131167268351384</v>
      </c>
      <c r="L282" s="57">
        <f t="shared" si="18"/>
        <v>0.17162966973470492</v>
      </c>
    </row>
    <row r="283" spans="1:12" x14ac:dyDescent="0.3">
      <c r="A283" s="7" t="s">
        <v>756</v>
      </c>
      <c r="B283" s="7" t="s">
        <v>757</v>
      </c>
      <c r="C283" s="7" t="s">
        <v>547</v>
      </c>
      <c r="D283" s="53">
        <f>_xlfn.XLOOKUP(C283,'County PPHU'!$B$3:$B$17,'County PPHU'!$F$3:$F$17)</f>
        <v>2.4615737569814513</v>
      </c>
      <c r="E283" s="59" t="s">
        <v>157</v>
      </c>
      <c r="F283" s="56">
        <f>_xlfn.XLOOKUP(E283,CDP!B:B,CDP!C:C)</f>
        <v>341400</v>
      </c>
      <c r="G283" s="56">
        <f>_xlfn.XLOOKUP(E283,CDP!B:B,CDP!D:D)</f>
        <v>384400</v>
      </c>
      <c r="H283" s="56">
        <f>_xlfn.XLOOKUP(E283,CDP!B:B,CDP!E:E)</f>
        <v>438700</v>
      </c>
      <c r="I283" s="56">
        <f>_xlfn.XLOOKUP(E283,CDP!B:B,CDP!F:F)</f>
        <v>529900</v>
      </c>
      <c r="J283" s="57">
        <f t="shared" si="16"/>
        <v>0.1259519625073228</v>
      </c>
      <c r="K283" s="57">
        <f t="shared" si="17"/>
        <v>0.14125910509885536</v>
      </c>
      <c r="L283" s="57">
        <f t="shared" si="18"/>
        <v>0.20788693868247093</v>
      </c>
    </row>
    <row r="284" spans="1:12" x14ac:dyDescent="0.3">
      <c r="A284" s="7" t="s">
        <v>758</v>
      </c>
      <c r="B284" s="7" t="s">
        <v>759</v>
      </c>
      <c r="C284" s="7" t="s">
        <v>547</v>
      </c>
      <c r="D284" s="53">
        <f>_xlfn.XLOOKUP(C284,'County PPHU'!$B$3:$B$17,'County PPHU'!$F$3:$F$17)</f>
        <v>2.4615737569814513</v>
      </c>
      <c r="E284" s="61" t="s">
        <v>140</v>
      </c>
      <c r="F284" s="56">
        <f>_xlfn.XLOOKUP(E284,CDP!B:B,CDP!C:C)</f>
        <v>194500</v>
      </c>
      <c r="G284" s="56">
        <f>_xlfn.XLOOKUP(E284,CDP!B:B,CDP!D:D)</f>
        <v>240400</v>
      </c>
      <c r="H284" s="56">
        <f>_xlfn.XLOOKUP(E284,CDP!B:B,CDP!E:E)</f>
        <v>267000</v>
      </c>
      <c r="I284" s="56">
        <f>_xlfn.XLOOKUP(E284,CDP!B:B,CDP!F:F)</f>
        <v>305600</v>
      </c>
      <c r="J284" s="57">
        <f t="shared" si="16"/>
        <v>0.23598971722365039</v>
      </c>
      <c r="K284" s="57">
        <f t="shared" si="17"/>
        <v>0.11064891846921797</v>
      </c>
      <c r="L284" s="57">
        <f t="shared" si="18"/>
        <v>0.14456928838951311</v>
      </c>
    </row>
    <row r="285" spans="1:12" x14ac:dyDescent="0.3">
      <c r="A285" s="7" t="s">
        <v>760</v>
      </c>
      <c r="B285" s="7" t="s">
        <v>761</v>
      </c>
      <c r="C285" s="7" t="s">
        <v>547</v>
      </c>
      <c r="D285" s="53">
        <f>_xlfn.XLOOKUP(C285,'County PPHU'!$B$3:$B$17,'County PPHU'!$F$3:$F$17)</f>
        <v>2.4615737569814513</v>
      </c>
      <c r="E285" s="61" t="s">
        <v>63</v>
      </c>
      <c r="F285" s="56">
        <f>_xlfn.XLOOKUP(E285,CDP!B:B,CDP!C:C)</f>
        <v>291800</v>
      </c>
      <c r="G285" s="56">
        <f>_xlfn.XLOOKUP(E285,CDP!B:B,CDP!D:D)</f>
        <v>297800</v>
      </c>
      <c r="H285" s="56">
        <f>_xlfn.XLOOKUP(E285,CDP!B:B,CDP!E:E)</f>
        <v>302900</v>
      </c>
      <c r="I285" s="56">
        <f>_xlfn.XLOOKUP(E285,CDP!B:B,CDP!F:F)</f>
        <v>314600</v>
      </c>
      <c r="J285" s="57">
        <f t="shared" si="16"/>
        <v>2.0562028786840301E-2</v>
      </c>
      <c r="K285" s="57">
        <f t="shared" si="17"/>
        <v>1.7125587642713231E-2</v>
      </c>
      <c r="L285" s="57">
        <f t="shared" si="18"/>
        <v>3.8626609442060089E-2</v>
      </c>
    </row>
    <row r="286" spans="1:12" x14ac:dyDescent="0.3">
      <c r="A286" s="7" t="s">
        <v>762</v>
      </c>
      <c r="B286" s="7" t="s">
        <v>763</v>
      </c>
      <c r="C286" s="7" t="s">
        <v>547</v>
      </c>
      <c r="D286" s="53">
        <f>_xlfn.XLOOKUP(C286,'County PPHU'!$B$3:$B$17,'County PPHU'!$F$3:$F$17)</f>
        <v>2.4615737569814513</v>
      </c>
      <c r="E286" s="60" t="s">
        <v>157</v>
      </c>
      <c r="F286" s="56">
        <f>_xlfn.XLOOKUP(E286,CDP!B:B,CDP!C:C)</f>
        <v>341400</v>
      </c>
      <c r="G286" s="56">
        <f>_xlfn.XLOOKUP(E286,CDP!B:B,CDP!D:D)</f>
        <v>384400</v>
      </c>
      <c r="H286" s="56">
        <f>_xlfn.XLOOKUP(E286,CDP!B:B,CDP!E:E)</f>
        <v>438700</v>
      </c>
      <c r="I286" s="56">
        <f>_xlfn.XLOOKUP(E286,CDP!B:B,CDP!F:F)</f>
        <v>529900</v>
      </c>
      <c r="J286" s="57">
        <f t="shared" si="16"/>
        <v>0.1259519625073228</v>
      </c>
      <c r="K286" s="57">
        <f t="shared" si="17"/>
        <v>0.14125910509885536</v>
      </c>
      <c r="L286" s="57">
        <f t="shared" si="18"/>
        <v>0.20788693868247093</v>
      </c>
    </row>
    <row r="287" spans="1:12" x14ac:dyDescent="0.3">
      <c r="A287" s="7" t="s">
        <v>764</v>
      </c>
      <c r="B287" s="7" t="s">
        <v>765</v>
      </c>
      <c r="C287" s="7" t="s">
        <v>547</v>
      </c>
      <c r="D287" s="53">
        <f>_xlfn.XLOOKUP(C287,'County PPHU'!$B$3:$B$17,'County PPHU'!$F$3:$F$17)</f>
        <v>2.4615737569814513</v>
      </c>
      <c r="E287" s="58" t="s">
        <v>113</v>
      </c>
      <c r="F287" s="56">
        <f>_xlfn.XLOOKUP(E287,CDP!B:B,CDP!C:C)</f>
        <v>1741500</v>
      </c>
      <c r="G287" s="56">
        <f>_xlfn.XLOOKUP(E287,CDP!B:B,CDP!D:D)</f>
        <v>1823600</v>
      </c>
      <c r="H287" s="56">
        <f>_xlfn.XLOOKUP(E287,CDP!B:B,CDP!E:E)</f>
        <v>1896100</v>
      </c>
      <c r="I287" s="56">
        <f>_xlfn.XLOOKUP(E287,CDP!B:B,CDP!F:F)</f>
        <v>1995700</v>
      </c>
      <c r="J287" s="57">
        <f t="shared" si="16"/>
        <v>4.7143267298306056E-2</v>
      </c>
      <c r="K287" s="57">
        <f t="shared" si="17"/>
        <v>3.975652555384953E-2</v>
      </c>
      <c r="L287" s="57">
        <f t="shared" si="18"/>
        <v>5.2528875059332313E-2</v>
      </c>
    </row>
    <row r="288" spans="1:12" x14ac:dyDescent="0.3">
      <c r="A288" s="7" t="s">
        <v>766</v>
      </c>
      <c r="B288" s="7" t="s">
        <v>767</v>
      </c>
      <c r="C288" s="7" t="s">
        <v>547</v>
      </c>
      <c r="D288" s="53">
        <f>_xlfn.XLOOKUP(C288,'County PPHU'!$B$3:$B$17,'County PPHU'!$F$3:$F$17)</f>
        <v>2.4615737569814513</v>
      </c>
      <c r="E288" s="59" t="s">
        <v>157</v>
      </c>
      <c r="F288" s="56">
        <f>_xlfn.XLOOKUP(E288,CDP!B:B,CDP!C:C)</f>
        <v>341400</v>
      </c>
      <c r="G288" s="56">
        <f>_xlfn.XLOOKUP(E288,CDP!B:B,CDP!D:D)</f>
        <v>384400</v>
      </c>
      <c r="H288" s="56">
        <f>_xlfn.XLOOKUP(E288,CDP!B:B,CDP!E:E)</f>
        <v>438700</v>
      </c>
      <c r="I288" s="56">
        <f>_xlfn.XLOOKUP(E288,CDP!B:B,CDP!F:F)</f>
        <v>529900</v>
      </c>
      <c r="J288" s="57">
        <f t="shared" si="16"/>
        <v>0.1259519625073228</v>
      </c>
      <c r="K288" s="57">
        <f t="shared" si="17"/>
        <v>0.14125910509885536</v>
      </c>
      <c r="L288" s="57">
        <f t="shared" si="18"/>
        <v>0.20788693868247093</v>
      </c>
    </row>
    <row r="289" spans="1:12" x14ac:dyDescent="0.3">
      <c r="A289" s="7" t="s">
        <v>768</v>
      </c>
      <c r="B289" s="7" t="s">
        <v>769</v>
      </c>
      <c r="C289" s="7" t="s">
        <v>547</v>
      </c>
      <c r="D289" s="53">
        <f>_xlfn.XLOOKUP(C289,'County PPHU'!$B$3:$B$17,'County PPHU'!$F$3:$F$17)</f>
        <v>2.4615737569814513</v>
      </c>
      <c r="E289" s="58" t="s">
        <v>64</v>
      </c>
      <c r="F289" s="56">
        <f>_xlfn.XLOOKUP(E289,CDP!B:B,CDP!C:C)</f>
        <v>266700</v>
      </c>
      <c r="G289" s="56">
        <f>_xlfn.XLOOKUP(E289,CDP!B:B,CDP!D:D)</f>
        <v>277600</v>
      </c>
      <c r="H289" s="56">
        <f>_xlfn.XLOOKUP(E289,CDP!B:B,CDP!E:E)</f>
        <v>286700</v>
      </c>
      <c r="I289" s="56">
        <f>_xlfn.XLOOKUP(E289,CDP!B:B,CDP!F:F)</f>
        <v>297800</v>
      </c>
      <c r="J289" s="57">
        <f t="shared" si="16"/>
        <v>4.0869891263592049E-2</v>
      </c>
      <c r="K289" s="57">
        <f t="shared" si="17"/>
        <v>3.2780979827089336E-2</v>
      </c>
      <c r="L289" s="57">
        <f t="shared" si="18"/>
        <v>3.8716428322288103E-2</v>
      </c>
    </row>
    <row r="290" spans="1:12" x14ac:dyDescent="0.3">
      <c r="A290" s="7" t="s">
        <v>770</v>
      </c>
      <c r="B290" s="7" t="s">
        <v>771</v>
      </c>
      <c r="C290" s="7" t="s">
        <v>547</v>
      </c>
      <c r="D290" s="53">
        <f>_xlfn.XLOOKUP(C290,'County PPHU'!$B$3:$B$17,'County PPHU'!$F$3:$F$17)</f>
        <v>2.4615737569814513</v>
      </c>
      <c r="E290" s="61" t="s">
        <v>113</v>
      </c>
      <c r="F290" s="56">
        <f>_xlfn.XLOOKUP(E290,CDP!B:B,CDP!C:C)</f>
        <v>1741500</v>
      </c>
      <c r="G290" s="56">
        <f>_xlfn.XLOOKUP(E290,CDP!B:B,CDP!D:D)</f>
        <v>1823600</v>
      </c>
      <c r="H290" s="56">
        <f>_xlfn.XLOOKUP(E290,CDP!B:B,CDP!E:E)</f>
        <v>1896100</v>
      </c>
      <c r="I290" s="56">
        <f>_xlfn.XLOOKUP(E290,CDP!B:B,CDP!F:F)</f>
        <v>1995700</v>
      </c>
      <c r="J290" s="57">
        <f t="shared" si="16"/>
        <v>4.7143267298306056E-2</v>
      </c>
      <c r="K290" s="57">
        <f t="shared" si="17"/>
        <v>3.975652555384953E-2</v>
      </c>
      <c r="L290" s="57">
        <f t="shared" si="18"/>
        <v>5.2528875059332313E-2</v>
      </c>
    </row>
    <row r="291" spans="1:12" x14ac:dyDescent="0.3">
      <c r="A291" s="7" t="s">
        <v>772</v>
      </c>
      <c r="B291" s="7" t="s">
        <v>773</v>
      </c>
      <c r="C291" s="7" t="s">
        <v>547</v>
      </c>
      <c r="D291" s="53">
        <f>_xlfn.XLOOKUP(C291,'County PPHU'!$B$3:$B$17,'County PPHU'!$F$3:$F$17)</f>
        <v>2.4615737569814513</v>
      </c>
      <c r="E291" s="58" t="s">
        <v>63</v>
      </c>
      <c r="F291" s="56">
        <f>_xlfn.XLOOKUP(E291,CDP!B:B,CDP!C:C)</f>
        <v>291800</v>
      </c>
      <c r="G291" s="56">
        <f>_xlfn.XLOOKUP(E291,CDP!B:B,CDP!D:D)</f>
        <v>297800</v>
      </c>
      <c r="H291" s="56">
        <f>_xlfn.XLOOKUP(E291,CDP!B:B,CDP!E:E)</f>
        <v>302900</v>
      </c>
      <c r="I291" s="56">
        <f>_xlfn.XLOOKUP(E291,CDP!B:B,CDP!F:F)</f>
        <v>314600</v>
      </c>
      <c r="J291" s="57">
        <f t="shared" si="16"/>
        <v>2.0562028786840301E-2</v>
      </c>
      <c r="K291" s="57">
        <f t="shared" si="17"/>
        <v>1.7125587642713231E-2</v>
      </c>
      <c r="L291" s="57">
        <f t="shared" si="18"/>
        <v>3.8626609442060089E-2</v>
      </c>
    </row>
    <row r="292" spans="1:12" x14ac:dyDescent="0.3">
      <c r="A292" s="7" t="s">
        <v>774</v>
      </c>
      <c r="B292" s="7" t="s">
        <v>775</v>
      </c>
      <c r="C292" s="7" t="s">
        <v>547</v>
      </c>
      <c r="D292" s="53">
        <f>_xlfn.XLOOKUP(C292,'County PPHU'!$B$3:$B$17,'County PPHU'!$F$3:$F$17)</f>
        <v>2.4615737569814513</v>
      </c>
      <c r="E292" s="60" t="s">
        <v>157</v>
      </c>
      <c r="F292" s="56">
        <f>_xlfn.XLOOKUP(E292,CDP!B:B,CDP!C:C)</f>
        <v>341400</v>
      </c>
      <c r="G292" s="56">
        <f>_xlfn.XLOOKUP(E292,CDP!B:B,CDP!D:D)</f>
        <v>384400</v>
      </c>
      <c r="H292" s="56">
        <f>_xlfn.XLOOKUP(E292,CDP!B:B,CDP!E:E)</f>
        <v>438700</v>
      </c>
      <c r="I292" s="56">
        <f>_xlfn.XLOOKUP(E292,CDP!B:B,CDP!F:F)</f>
        <v>529900</v>
      </c>
      <c r="J292" s="57">
        <f t="shared" si="16"/>
        <v>0.1259519625073228</v>
      </c>
      <c r="K292" s="57">
        <f t="shared" si="17"/>
        <v>0.14125910509885536</v>
      </c>
      <c r="L292" s="57">
        <f t="shared" si="18"/>
        <v>0.20788693868247093</v>
      </c>
    </row>
    <row r="293" spans="1:12" x14ac:dyDescent="0.3">
      <c r="A293" s="7" t="s">
        <v>776</v>
      </c>
      <c r="B293" s="7" t="s">
        <v>777</v>
      </c>
      <c r="C293" s="7" t="s">
        <v>547</v>
      </c>
      <c r="D293" s="53">
        <f>_xlfn.XLOOKUP(C293,'County PPHU'!$B$3:$B$17,'County PPHU'!$F$3:$F$17)</f>
        <v>2.4615737569814513</v>
      </c>
      <c r="E293" s="59" t="s">
        <v>157</v>
      </c>
      <c r="F293" s="56">
        <f>_xlfn.XLOOKUP(E293,CDP!B:B,CDP!C:C)</f>
        <v>341400</v>
      </c>
      <c r="G293" s="56">
        <f>_xlfn.XLOOKUP(E293,CDP!B:B,CDP!D:D)</f>
        <v>384400</v>
      </c>
      <c r="H293" s="56">
        <f>_xlfn.XLOOKUP(E293,CDP!B:B,CDP!E:E)</f>
        <v>438700</v>
      </c>
      <c r="I293" s="56">
        <f>_xlfn.XLOOKUP(E293,CDP!B:B,CDP!F:F)</f>
        <v>529900</v>
      </c>
      <c r="J293" s="57">
        <f t="shared" si="16"/>
        <v>0.1259519625073228</v>
      </c>
      <c r="K293" s="57">
        <f t="shared" si="17"/>
        <v>0.14125910509885536</v>
      </c>
      <c r="L293" s="57">
        <f t="shared" si="18"/>
        <v>0.20788693868247093</v>
      </c>
    </row>
    <row r="294" spans="1:12" x14ac:dyDescent="0.3">
      <c r="A294" s="7" t="s">
        <v>778</v>
      </c>
      <c r="B294" s="7" t="s">
        <v>779</v>
      </c>
      <c r="C294" s="7" t="s">
        <v>547</v>
      </c>
      <c r="D294" s="53">
        <f>_xlfn.XLOOKUP(C294,'County PPHU'!$B$3:$B$17,'County PPHU'!$F$3:$F$17)</f>
        <v>2.4615737569814513</v>
      </c>
      <c r="E294" s="60" t="s">
        <v>157</v>
      </c>
      <c r="F294" s="56">
        <f>_xlfn.XLOOKUP(E294,CDP!B:B,CDP!C:C)</f>
        <v>341400</v>
      </c>
      <c r="G294" s="56">
        <f>_xlfn.XLOOKUP(E294,CDP!B:B,CDP!D:D)</f>
        <v>384400</v>
      </c>
      <c r="H294" s="56">
        <f>_xlfn.XLOOKUP(E294,CDP!B:B,CDP!E:E)</f>
        <v>438700</v>
      </c>
      <c r="I294" s="56">
        <f>_xlfn.XLOOKUP(E294,CDP!B:B,CDP!F:F)</f>
        <v>529900</v>
      </c>
      <c r="J294" s="57">
        <f t="shared" si="16"/>
        <v>0.1259519625073228</v>
      </c>
      <c r="K294" s="57">
        <f t="shared" si="17"/>
        <v>0.14125910509885536</v>
      </c>
      <c r="L294" s="57">
        <f t="shared" si="18"/>
        <v>0.20788693868247093</v>
      </c>
    </row>
    <row r="295" spans="1:12" x14ac:dyDescent="0.3">
      <c r="A295" s="7" t="s">
        <v>780</v>
      </c>
      <c r="B295" s="7" t="s">
        <v>781</v>
      </c>
      <c r="C295" s="7" t="s">
        <v>547</v>
      </c>
      <c r="D295" s="53">
        <f>_xlfn.XLOOKUP(C295,'County PPHU'!$B$3:$B$17,'County PPHU'!$F$3:$F$17)</f>
        <v>2.4615737569814513</v>
      </c>
      <c r="E295" s="58" t="s">
        <v>63</v>
      </c>
      <c r="F295" s="56">
        <f>_xlfn.XLOOKUP(E295,CDP!B:B,CDP!C:C)</f>
        <v>291800</v>
      </c>
      <c r="G295" s="56">
        <f>_xlfn.XLOOKUP(E295,CDP!B:B,CDP!D:D)</f>
        <v>297800</v>
      </c>
      <c r="H295" s="56">
        <f>_xlfn.XLOOKUP(E295,CDP!B:B,CDP!E:E)</f>
        <v>302900</v>
      </c>
      <c r="I295" s="56">
        <f>_xlfn.XLOOKUP(E295,CDP!B:B,CDP!F:F)</f>
        <v>314600</v>
      </c>
      <c r="J295" s="57">
        <f t="shared" si="16"/>
        <v>2.0562028786840301E-2</v>
      </c>
      <c r="K295" s="57">
        <f t="shared" si="17"/>
        <v>1.7125587642713231E-2</v>
      </c>
      <c r="L295" s="57">
        <f t="shared" si="18"/>
        <v>3.8626609442060089E-2</v>
      </c>
    </row>
    <row r="296" spans="1:12" x14ac:dyDescent="0.3">
      <c r="A296" s="7" t="s">
        <v>782</v>
      </c>
      <c r="B296" s="7" t="s">
        <v>783</v>
      </c>
      <c r="C296" s="7" t="s">
        <v>547</v>
      </c>
      <c r="D296" s="53">
        <f>_xlfn.XLOOKUP(C296,'County PPHU'!$B$3:$B$17,'County PPHU'!$F$3:$F$17)</f>
        <v>2.4615737569814513</v>
      </c>
      <c r="E296" s="59" t="s">
        <v>157</v>
      </c>
      <c r="F296" s="56">
        <f>_xlfn.XLOOKUP(E296,CDP!B:B,CDP!C:C)</f>
        <v>341400</v>
      </c>
      <c r="G296" s="56">
        <f>_xlfn.XLOOKUP(E296,CDP!B:B,CDP!D:D)</f>
        <v>384400</v>
      </c>
      <c r="H296" s="56">
        <f>_xlfn.XLOOKUP(E296,CDP!B:B,CDP!E:E)</f>
        <v>438700</v>
      </c>
      <c r="I296" s="56">
        <f>_xlfn.XLOOKUP(E296,CDP!B:B,CDP!F:F)</f>
        <v>529900</v>
      </c>
      <c r="J296" s="57">
        <f t="shared" si="16"/>
        <v>0.1259519625073228</v>
      </c>
      <c r="K296" s="57">
        <f t="shared" si="17"/>
        <v>0.14125910509885536</v>
      </c>
      <c r="L296" s="57">
        <f t="shared" si="18"/>
        <v>0.20788693868247093</v>
      </c>
    </row>
    <row r="297" spans="1:12" x14ac:dyDescent="0.3">
      <c r="A297" s="7" t="s">
        <v>784</v>
      </c>
      <c r="B297" s="7" t="s">
        <v>785</v>
      </c>
      <c r="C297" s="7" t="s">
        <v>547</v>
      </c>
      <c r="D297" s="53">
        <f>_xlfn.XLOOKUP(C297,'County PPHU'!$B$3:$B$17,'County PPHU'!$F$3:$F$17)</f>
        <v>2.4615737569814513</v>
      </c>
      <c r="E297" s="61" t="s">
        <v>119</v>
      </c>
      <c r="F297" s="56">
        <f>_xlfn.XLOOKUP(E297,CDP!B:B,CDP!C:C)</f>
        <v>75200</v>
      </c>
      <c r="G297" s="56">
        <f>_xlfn.XLOOKUP(E297,CDP!B:B,CDP!D:D)</f>
        <v>80800</v>
      </c>
      <c r="H297" s="56">
        <f>_xlfn.XLOOKUP(E297,CDP!B:B,CDP!E:E)</f>
        <v>83600</v>
      </c>
      <c r="I297" s="56">
        <f>_xlfn.XLOOKUP(E297,CDP!B:B,CDP!F:F)</f>
        <v>86700</v>
      </c>
      <c r="J297" s="57">
        <f t="shared" si="16"/>
        <v>7.4468085106382975E-2</v>
      </c>
      <c r="K297" s="57">
        <f t="shared" si="17"/>
        <v>3.4653465346534656E-2</v>
      </c>
      <c r="L297" s="57">
        <f t="shared" si="18"/>
        <v>3.7081339712918659E-2</v>
      </c>
    </row>
    <row r="298" spans="1:12" x14ac:dyDescent="0.3">
      <c r="A298" s="7" t="s">
        <v>786</v>
      </c>
      <c r="B298" s="7" t="s">
        <v>787</v>
      </c>
      <c r="C298" s="7" t="s">
        <v>788</v>
      </c>
      <c r="D298" s="53">
        <f>_xlfn.XLOOKUP(C298,'County PPHU'!$B$3:$B$17,'County PPHU'!$F$3:$F$17)</f>
        <v>1.8880370406437847</v>
      </c>
      <c r="E298" s="59" t="s">
        <v>158</v>
      </c>
      <c r="F298" s="56">
        <f>_xlfn.XLOOKUP(E298,CDP!B:B,CDP!C:C)</f>
        <v>91898.241838093003</v>
      </c>
      <c r="G298" s="56">
        <f>_xlfn.XLOOKUP(E298,CDP!B:B,CDP!D:D)</f>
        <v>98576.554272772089</v>
      </c>
      <c r="H298" s="56">
        <f>_xlfn.XLOOKUP(E298,CDP!B:B,CDP!E:E)</f>
        <v>103550.4549832261</v>
      </c>
      <c r="I298" s="56">
        <f>_xlfn.XLOOKUP(E298,CDP!B:B,CDP!F:F)</f>
        <v>112961.54632781442</v>
      </c>
      <c r="J298" s="57">
        <f t="shared" ref="J298:J361" si="19">((G298-F298)/F298)</f>
        <v>7.2670731246904444E-2</v>
      </c>
      <c r="K298" s="57">
        <f t="shared" ref="K298:K361" si="20">((H298-G298)/G298)</f>
        <v>5.0457238510190572E-2</v>
      </c>
      <c r="L298" s="57">
        <f t="shared" si="18"/>
        <v>9.0884113895132582E-2</v>
      </c>
    </row>
    <row r="299" spans="1:12" x14ac:dyDescent="0.3">
      <c r="A299" s="7" t="s">
        <v>789</v>
      </c>
      <c r="B299" s="7" t="s">
        <v>790</v>
      </c>
      <c r="C299" s="7" t="s">
        <v>788</v>
      </c>
      <c r="D299" s="53">
        <f>_xlfn.XLOOKUP(C299,'County PPHU'!$B$3:$B$17,'County PPHU'!$F$3:$F$17)</f>
        <v>1.8880370406437847</v>
      </c>
      <c r="E299" s="58" t="s">
        <v>17</v>
      </c>
      <c r="F299" s="56">
        <f>_xlfn.XLOOKUP(E299,CDP!B:B,CDP!C:C)</f>
        <v>1220.1812129434229</v>
      </c>
      <c r="G299" s="56">
        <f>_xlfn.XLOOKUP(E299,CDP!B:B,CDP!D:D)</f>
        <v>1308.8620364787459</v>
      </c>
      <c r="H299" s="56">
        <f>_xlfn.XLOOKUP(E299,CDP!B:B,CDP!E:E)</f>
        <v>1374.8913425786354</v>
      </c>
      <c r="I299" s="56">
        <f>_xlfn.XLOOKUP(E299,CDP!B:B,CDP!F:F)</f>
        <v>1499.8597377148026</v>
      </c>
      <c r="J299" s="57">
        <f t="shared" si="19"/>
        <v>7.2678404317830597E-2</v>
      </c>
      <c r="K299" s="57">
        <f t="shared" si="20"/>
        <v>5.0447873236150437E-2</v>
      </c>
      <c r="L299" s="57">
        <f t="shared" si="18"/>
        <v>9.089328826653785E-2</v>
      </c>
    </row>
    <row r="300" spans="1:12" x14ac:dyDescent="0.3">
      <c r="A300" s="7" t="s">
        <v>791</v>
      </c>
      <c r="B300" s="7" t="s">
        <v>792</v>
      </c>
      <c r="C300" s="7" t="s">
        <v>788</v>
      </c>
      <c r="D300" s="53">
        <f>_xlfn.XLOOKUP(C300,'County PPHU'!$B$3:$B$17,'County PPHU'!$F$3:$F$17)</f>
        <v>1.8880370406437847</v>
      </c>
      <c r="E300" s="60" t="s">
        <v>158</v>
      </c>
      <c r="F300" s="56">
        <f>_xlfn.XLOOKUP(E300,CDP!B:B,CDP!C:C)</f>
        <v>91898.241838093003</v>
      </c>
      <c r="G300" s="56">
        <f>_xlfn.XLOOKUP(E300,CDP!B:B,CDP!D:D)</f>
        <v>98576.554272772089</v>
      </c>
      <c r="H300" s="56">
        <f>_xlfn.XLOOKUP(E300,CDP!B:B,CDP!E:E)</f>
        <v>103550.4549832261</v>
      </c>
      <c r="I300" s="56">
        <f>_xlfn.XLOOKUP(E300,CDP!B:B,CDP!F:F)</f>
        <v>112961.54632781442</v>
      </c>
      <c r="J300" s="57">
        <f t="shared" si="19"/>
        <v>7.2670731246904444E-2</v>
      </c>
      <c r="K300" s="57">
        <f t="shared" si="20"/>
        <v>5.0457238510190572E-2</v>
      </c>
      <c r="L300" s="57">
        <f t="shared" si="18"/>
        <v>9.0884113895132582E-2</v>
      </c>
    </row>
    <row r="301" spans="1:12" x14ac:dyDescent="0.3">
      <c r="A301" s="7" t="s">
        <v>793</v>
      </c>
      <c r="B301" s="7" t="s">
        <v>794</v>
      </c>
      <c r="C301" s="7" t="s">
        <v>788</v>
      </c>
      <c r="D301" s="53">
        <f>_xlfn.XLOOKUP(C301,'County PPHU'!$B$3:$B$17,'County PPHU'!$F$3:$F$17)</f>
        <v>1.8880370406437847</v>
      </c>
      <c r="E301" s="59" t="s">
        <v>158</v>
      </c>
      <c r="F301" s="56">
        <f>_xlfn.XLOOKUP(E301,CDP!B:B,CDP!C:C)</f>
        <v>91898.241838093003</v>
      </c>
      <c r="G301" s="56">
        <f>_xlfn.XLOOKUP(E301,CDP!B:B,CDP!D:D)</f>
        <v>98576.554272772089</v>
      </c>
      <c r="H301" s="56">
        <f>_xlfn.XLOOKUP(E301,CDP!B:B,CDP!E:E)</f>
        <v>103550.4549832261</v>
      </c>
      <c r="I301" s="56">
        <f>_xlfn.XLOOKUP(E301,CDP!B:B,CDP!F:F)</f>
        <v>112961.54632781442</v>
      </c>
      <c r="J301" s="57">
        <f t="shared" si="19"/>
        <v>7.2670731246904444E-2</v>
      </c>
      <c r="K301" s="57">
        <f t="shared" si="20"/>
        <v>5.0457238510190572E-2</v>
      </c>
      <c r="L301" s="57">
        <f t="shared" si="18"/>
        <v>9.0884113895132582E-2</v>
      </c>
    </row>
    <row r="302" spans="1:12" x14ac:dyDescent="0.3">
      <c r="A302" s="7" t="s">
        <v>795</v>
      </c>
      <c r="B302" s="7" t="s">
        <v>796</v>
      </c>
      <c r="C302" s="7" t="s">
        <v>788</v>
      </c>
      <c r="D302" s="53">
        <f>_xlfn.XLOOKUP(C302,'County PPHU'!$B$3:$B$17,'County PPHU'!$F$3:$F$17)</f>
        <v>1.8880370406437847</v>
      </c>
      <c r="E302" s="61" t="s">
        <v>32</v>
      </c>
      <c r="F302" s="56">
        <f>_xlfn.XLOOKUP(E302,CDP!B:B,CDP!C:C)</f>
        <v>1821.613958396141</v>
      </c>
      <c r="G302" s="56">
        <f>_xlfn.XLOOKUP(E302,CDP!B:B,CDP!D:D)</f>
        <v>1954.0059541754597</v>
      </c>
      <c r="H302" s="56">
        <f>_xlfn.XLOOKUP(E302,CDP!B:B,CDP!E:E)</f>
        <v>2052.5813988543864</v>
      </c>
      <c r="I302" s="56">
        <f>_xlfn.XLOOKUP(E302,CDP!B:B,CDP!F:F)</f>
        <v>2239.1472716309918</v>
      </c>
      <c r="J302" s="57">
        <f t="shared" si="19"/>
        <v>7.2678404317830653E-2</v>
      </c>
      <c r="K302" s="57">
        <f t="shared" si="20"/>
        <v>5.0447873236150409E-2</v>
      </c>
      <c r="L302" s="57">
        <f t="shared" si="18"/>
        <v>9.0893288266537905E-2</v>
      </c>
    </row>
    <row r="303" spans="1:12" x14ac:dyDescent="0.3">
      <c r="A303" s="7" t="s">
        <v>797</v>
      </c>
      <c r="B303" s="7" t="s">
        <v>798</v>
      </c>
      <c r="C303" s="7" t="s">
        <v>788</v>
      </c>
      <c r="D303" s="53">
        <f>_xlfn.XLOOKUP(C303,'County PPHU'!$B$3:$B$17,'County PPHU'!$F$3:$F$17)</f>
        <v>1.8880370406437847</v>
      </c>
      <c r="E303" s="60" t="s">
        <v>158</v>
      </c>
      <c r="F303" s="56">
        <f>_xlfn.XLOOKUP(E303,CDP!B:B,CDP!C:C)</f>
        <v>91898.241838093003</v>
      </c>
      <c r="G303" s="56">
        <f>_xlfn.XLOOKUP(E303,CDP!B:B,CDP!D:D)</f>
        <v>98576.554272772089</v>
      </c>
      <c r="H303" s="56">
        <f>_xlfn.XLOOKUP(E303,CDP!B:B,CDP!E:E)</f>
        <v>103550.4549832261</v>
      </c>
      <c r="I303" s="56">
        <f>_xlfn.XLOOKUP(E303,CDP!B:B,CDP!F:F)</f>
        <v>112961.54632781442</v>
      </c>
      <c r="J303" s="57">
        <f t="shared" si="19"/>
        <v>7.2670731246904444E-2</v>
      </c>
      <c r="K303" s="57">
        <f t="shared" si="20"/>
        <v>5.0457238510190572E-2</v>
      </c>
      <c r="L303" s="57">
        <f t="shared" si="18"/>
        <v>9.0884113895132582E-2</v>
      </c>
    </row>
    <row r="304" spans="1:12" x14ac:dyDescent="0.3">
      <c r="A304" s="7" t="s">
        <v>799</v>
      </c>
      <c r="B304" s="7" t="s">
        <v>800</v>
      </c>
      <c r="C304" s="7" t="s">
        <v>788</v>
      </c>
      <c r="D304" s="53">
        <f>_xlfn.XLOOKUP(C304,'County PPHU'!$B$3:$B$17,'County PPHU'!$F$3:$F$17)</f>
        <v>1.8880370406437847</v>
      </c>
      <c r="E304" s="60" t="s">
        <v>158</v>
      </c>
      <c r="F304" s="56">
        <f>_xlfn.XLOOKUP(E304,CDP!B:B,CDP!C:C)</f>
        <v>91898.241838093003</v>
      </c>
      <c r="G304" s="56">
        <f>_xlfn.XLOOKUP(E304,CDP!B:B,CDP!D:D)</f>
        <v>98576.554272772089</v>
      </c>
      <c r="H304" s="56">
        <f>_xlfn.XLOOKUP(E304,CDP!B:B,CDP!E:E)</f>
        <v>103550.4549832261</v>
      </c>
      <c r="I304" s="56">
        <f>_xlfn.XLOOKUP(E304,CDP!B:B,CDP!F:F)</f>
        <v>112961.54632781442</v>
      </c>
      <c r="J304" s="57">
        <f t="shared" si="19"/>
        <v>7.2670731246904444E-2</v>
      </c>
      <c r="K304" s="57">
        <f t="shared" si="20"/>
        <v>5.0457238510190572E-2</v>
      </c>
      <c r="L304" s="57">
        <f t="shared" si="18"/>
        <v>9.0884113895132582E-2</v>
      </c>
    </row>
    <row r="305" spans="1:12" x14ac:dyDescent="0.3">
      <c r="A305" s="7" t="s">
        <v>801</v>
      </c>
      <c r="B305" s="7" t="s">
        <v>802</v>
      </c>
      <c r="C305" s="7" t="s">
        <v>788</v>
      </c>
      <c r="D305" s="53">
        <f>_xlfn.XLOOKUP(C305,'County PPHU'!$B$3:$B$17,'County PPHU'!$F$3:$F$17)</f>
        <v>1.8880370406437847</v>
      </c>
      <c r="E305" s="61" t="s">
        <v>91</v>
      </c>
      <c r="F305" s="56">
        <f>_xlfn.XLOOKUP(E305,CDP!B:B,CDP!C:C)</f>
        <v>1639.2216862626872</v>
      </c>
      <c r="G305" s="56">
        <f>_xlfn.XLOOKUP(E305,CDP!B:B,CDP!D:D)</f>
        <v>1758.3577027434428</v>
      </c>
      <c r="H305" s="56">
        <f>_xlfn.XLOOKUP(E305,CDP!B:B,CDP!E:E)</f>
        <v>1847.0631092352528</v>
      </c>
      <c r="I305" s="56">
        <f>_xlfn.XLOOKUP(E305,CDP!B:B,CDP!F:F)</f>
        <v>2014.9487488694604</v>
      </c>
      <c r="J305" s="57">
        <f t="shared" si="19"/>
        <v>7.2678404317830597E-2</v>
      </c>
      <c r="K305" s="57">
        <f t="shared" si="20"/>
        <v>5.0447873236150485E-2</v>
      </c>
      <c r="L305" s="57">
        <f t="shared" si="18"/>
        <v>9.0893288266537878E-2</v>
      </c>
    </row>
    <row r="306" spans="1:12" x14ac:dyDescent="0.3">
      <c r="A306" s="7" t="s">
        <v>803</v>
      </c>
      <c r="B306" s="7" t="s">
        <v>804</v>
      </c>
      <c r="C306" s="7" t="s">
        <v>788</v>
      </c>
      <c r="D306" s="53">
        <f>_xlfn.XLOOKUP(C306,'County PPHU'!$B$3:$B$17,'County PPHU'!$F$3:$F$17)</f>
        <v>1.8880370406437847</v>
      </c>
      <c r="E306" s="59" t="s">
        <v>158</v>
      </c>
      <c r="F306" s="56">
        <f>_xlfn.XLOOKUP(E306,CDP!B:B,CDP!C:C)</f>
        <v>91898.241838093003</v>
      </c>
      <c r="G306" s="56">
        <f>_xlfn.XLOOKUP(E306,CDP!B:B,CDP!D:D)</f>
        <v>98576.554272772089</v>
      </c>
      <c r="H306" s="56">
        <f>_xlfn.XLOOKUP(E306,CDP!B:B,CDP!E:E)</f>
        <v>103550.4549832261</v>
      </c>
      <c r="I306" s="56">
        <f>_xlfn.XLOOKUP(E306,CDP!B:B,CDP!F:F)</f>
        <v>112961.54632781442</v>
      </c>
      <c r="J306" s="57">
        <f t="shared" si="19"/>
        <v>7.2670731246904444E-2</v>
      </c>
      <c r="K306" s="57">
        <f t="shared" si="20"/>
        <v>5.0457238510190572E-2</v>
      </c>
      <c r="L306" s="57">
        <f t="shared" si="18"/>
        <v>9.0884113895132582E-2</v>
      </c>
    </row>
    <row r="307" spans="1:12" x14ac:dyDescent="0.3">
      <c r="A307" s="7" t="s">
        <v>805</v>
      </c>
      <c r="B307" s="7" t="s">
        <v>806</v>
      </c>
      <c r="C307" s="7" t="s">
        <v>788</v>
      </c>
      <c r="D307" s="53">
        <f>_xlfn.XLOOKUP(C307,'County PPHU'!$B$3:$B$17,'County PPHU'!$F$3:$F$17)</f>
        <v>1.8880370406437847</v>
      </c>
      <c r="E307" s="61" t="s">
        <v>102</v>
      </c>
      <c r="F307" s="56">
        <f>_xlfn.XLOOKUP(E307,CDP!B:B,CDP!C:C)</f>
        <v>14899.601622952467</v>
      </c>
      <c r="G307" s="56">
        <f>_xlfn.XLOOKUP(E307,CDP!B:B,CDP!D:D)</f>
        <v>15982.480893880011</v>
      </c>
      <c r="H307" s="56">
        <f>_xlfn.XLOOKUP(E307,CDP!B:B,CDP!E:E)</f>
        <v>16788.763064013667</v>
      </c>
      <c r="I307" s="56">
        <f>_xlfn.XLOOKUP(E307,CDP!B:B,CDP!F:F)</f>
        <v>18314.748944829666</v>
      </c>
      <c r="J307" s="57">
        <f t="shared" si="19"/>
        <v>7.2678404317830569E-2</v>
      </c>
      <c r="K307" s="57">
        <f t="shared" si="20"/>
        <v>5.0447873236150499E-2</v>
      </c>
      <c r="L307" s="57">
        <f t="shared" si="18"/>
        <v>9.0893288266537933E-2</v>
      </c>
    </row>
    <row r="308" spans="1:12" x14ac:dyDescent="0.3">
      <c r="A308" s="7" t="s">
        <v>807</v>
      </c>
      <c r="B308" s="7" t="s">
        <v>808</v>
      </c>
      <c r="C308" s="7" t="s">
        <v>788</v>
      </c>
      <c r="D308" s="53">
        <f>_xlfn.XLOOKUP(C308,'County PPHU'!$B$3:$B$17,'County PPHU'!$F$3:$F$17)</f>
        <v>1.8880370406437847</v>
      </c>
      <c r="E308" s="61" t="s">
        <v>97</v>
      </c>
      <c r="F308" s="56">
        <f>_xlfn.XLOOKUP(E308,CDP!B:B,CDP!C:C)</f>
        <v>3108.7492965531101</v>
      </c>
      <c r="G308" s="56">
        <f>_xlfn.XLOOKUP(E308,CDP!B:B,CDP!D:D)</f>
        <v>3334.6882348507688</v>
      </c>
      <c r="H308" s="56">
        <f>_xlfn.XLOOKUP(E308,CDP!B:B,CDP!E:E)</f>
        <v>3502.9161642046024</v>
      </c>
      <c r="I308" s="56">
        <f>_xlfn.XLOOKUP(E308,CDP!B:B,CDP!F:F)</f>
        <v>3821.3077328911668</v>
      </c>
      <c r="J308" s="57">
        <f t="shared" si="19"/>
        <v>7.2678404317830708E-2</v>
      </c>
      <c r="K308" s="57">
        <f t="shared" si="20"/>
        <v>5.044787323615036E-2</v>
      </c>
      <c r="L308" s="57">
        <f t="shared" si="18"/>
        <v>9.0893288266537961E-2</v>
      </c>
    </row>
    <row r="309" spans="1:12" x14ac:dyDescent="0.3">
      <c r="A309" s="7" t="s">
        <v>809</v>
      </c>
      <c r="B309" s="7" t="s">
        <v>810</v>
      </c>
      <c r="C309" s="7" t="s">
        <v>788</v>
      </c>
      <c r="D309" s="53">
        <f>_xlfn.XLOOKUP(C309,'County PPHU'!$B$3:$B$17,'County PPHU'!$F$3:$F$17)</f>
        <v>1.8880370406437847</v>
      </c>
      <c r="E309" s="61" t="s">
        <v>78</v>
      </c>
      <c r="F309" s="56">
        <f>_xlfn.XLOOKUP(E309,CDP!B:B,CDP!C:C)</f>
        <v>61590.95408792291</v>
      </c>
      <c r="G309" s="56">
        <f>_xlfn.XLOOKUP(E309,CDP!B:B,CDP!D:D)</f>
        <v>64177.884159220353</v>
      </c>
      <c r="H309" s="56">
        <f>_xlfn.XLOOKUP(E309,CDP!B:B,CDP!E:E)</f>
        <v>65721.292239055037</v>
      </c>
      <c r="I309" s="56">
        <f>_xlfn.XLOOKUP(E309,CDP!B:B,CDP!F:F)</f>
        <v>68686.232058689653</v>
      </c>
      <c r="J309" s="57">
        <f t="shared" si="19"/>
        <v>4.2001785970136533E-2</v>
      </c>
      <c r="K309" s="57">
        <f t="shared" si="20"/>
        <v>2.4048908748777201E-2</v>
      </c>
      <c r="L309" s="57">
        <f t="shared" si="18"/>
        <v>4.5113839345244842E-2</v>
      </c>
    </row>
    <row r="310" spans="1:12" x14ac:dyDescent="0.3">
      <c r="A310" s="7" t="s">
        <v>811</v>
      </c>
      <c r="B310" s="7" t="s">
        <v>812</v>
      </c>
      <c r="C310" s="7" t="s">
        <v>788</v>
      </c>
      <c r="D310" s="53">
        <f>_xlfn.XLOOKUP(C310,'County PPHU'!$B$3:$B$17,'County PPHU'!$F$3:$F$17)</f>
        <v>1.8880370406437847</v>
      </c>
      <c r="E310" s="58" t="s">
        <v>65</v>
      </c>
      <c r="F310" s="56">
        <f>_xlfn.XLOOKUP(E310,CDP!B:B,CDP!C:C)</f>
        <v>2224.4930911466186</v>
      </c>
      <c r="G310" s="56">
        <f>_xlfn.XLOOKUP(E310,CDP!B:B,CDP!D:D)</f>
        <v>2386.1656994271934</v>
      </c>
      <c r="H310" s="56">
        <f>_xlfn.XLOOKUP(E310,CDP!B:B,CDP!E:E)</f>
        <v>2506.5426841523467</v>
      </c>
      <c r="I310" s="56">
        <f>_xlfn.XLOOKUP(E310,CDP!B:B,CDP!F:F)</f>
        <v>2734.3705908953875</v>
      </c>
      <c r="J310" s="57">
        <f t="shared" si="19"/>
        <v>7.2678404317830667E-2</v>
      </c>
      <c r="K310" s="57">
        <f t="shared" si="20"/>
        <v>5.0447873236150437E-2</v>
      </c>
      <c r="L310" s="57">
        <f t="shared" si="18"/>
        <v>9.089328826653785E-2</v>
      </c>
    </row>
    <row r="311" spans="1:12" x14ac:dyDescent="0.3">
      <c r="A311" s="7" t="s">
        <v>813</v>
      </c>
      <c r="B311" s="7" t="s">
        <v>814</v>
      </c>
      <c r="C311" s="7" t="s">
        <v>788</v>
      </c>
      <c r="D311" s="53">
        <f>_xlfn.XLOOKUP(C311,'County PPHU'!$B$3:$B$17,'County PPHU'!$F$3:$F$17)</f>
        <v>1.8880370406437847</v>
      </c>
      <c r="E311" s="59" t="s">
        <v>158</v>
      </c>
      <c r="F311" s="56">
        <f>_xlfn.XLOOKUP(E311,CDP!B:B,CDP!C:C)</f>
        <v>91898.241838093003</v>
      </c>
      <c r="G311" s="56">
        <f>_xlfn.XLOOKUP(E311,CDP!B:B,CDP!D:D)</f>
        <v>98576.554272772089</v>
      </c>
      <c r="H311" s="56">
        <f>_xlfn.XLOOKUP(E311,CDP!B:B,CDP!E:E)</f>
        <v>103550.4549832261</v>
      </c>
      <c r="I311" s="56">
        <f>_xlfn.XLOOKUP(E311,CDP!B:B,CDP!F:F)</f>
        <v>112961.54632781442</v>
      </c>
      <c r="J311" s="57">
        <f t="shared" si="19"/>
        <v>7.2670731246904444E-2</v>
      </c>
      <c r="K311" s="57">
        <f t="shared" si="20"/>
        <v>5.0457238510190572E-2</v>
      </c>
      <c r="L311" s="57">
        <f t="shared" si="18"/>
        <v>9.0884113895132582E-2</v>
      </c>
    </row>
    <row r="312" spans="1:12" x14ac:dyDescent="0.3">
      <c r="A312" s="7" t="s">
        <v>815</v>
      </c>
      <c r="B312" s="7" t="s">
        <v>816</v>
      </c>
      <c r="C312" s="7" t="s">
        <v>788</v>
      </c>
      <c r="D312" s="53">
        <f>_xlfn.XLOOKUP(C312,'County PPHU'!$B$3:$B$17,'County PPHU'!$F$3:$F$17)</f>
        <v>1.8880370406437847</v>
      </c>
      <c r="E312" s="61" t="s">
        <v>26</v>
      </c>
      <c r="F312" s="56">
        <f>_xlfn.XLOOKUP(E312,CDP!B:B,CDP!C:C)</f>
        <v>45341.82527130469</v>
      </c>
      <c r="G312" s="56">
        <f>_xlfn.XLOOKUP(E312,CDP!B:B,CDP!D:D)</f>
        <v>47473.893948602054</v>
      </c>
      <c r="H312" s="56">
        <f>_xlfn.XLOOKUP(E312,CDP!B:B,CDP!E:E)</f>
        <v>48826.77039431809</v>
      </c>
      <c r="I312" s="56">
        <f>_xlfn.XLOOKUP(E312,CDP!B:B,CDP!F:F)</f>
        <v>51414.028933699978</v>
      </c>
      <c r="J312" s="57">
        <f t="shared" si="19"/>
        <v>4.7022118420245389E-2</v>
      </c>
      <c r="K312" s="57">
        <f t="shared" si="20"/>
        <v>2.8497271514755819E-2</v>
      </c>
      <c r="L312" s="57">
        <f t="shared" si="18"/>
        <v>5.2988524911386808E-2</v>
      </c>
    </row>
    <row r="313" spans="1:12" x14ac:dyDescent="0.3">
      <c r="A313" s="7" t="s">
        <v>817</v>
      </c>
      <c r="B313" s="7" t="s">
        <v>818</v>
      </c>
      <c r="C313" s="7" t="s">
        <v>788</v>
      </c>
      <c r="D313" s="53">
        <f>_xlfn.XLOOKUP(C313,'County PPHU'!$B$3:$B$17,'County PPHU'!$F$3:$F$17)</f>
        <v>1.8880370406437847</v>
      </c>
      <c r="E313" s="58" t="s">
        <v>166</v>
      </c>
      <c r="F313" s="56">
        <f>_xlfn.XLOOKUP(E313,CDP!B:B,CDP!C:C)</f>
        <v>2080.1954074967339</v>
      </c>
      <c r="G313" s="56">
        <f>_xlfn.XLOOKUP(E313,CDP!B:B,CDP!D:D)</f>
        <v>2231.3806903828759</v>
      </c>
      <c r="H313" s="56">
        <f>_xlfn.XLOOKUP(E313,CDP!B:B,CDP!E:E)</f>
        <v>2343.9491005929053</v>
      </c>
      <c r="I313" s="56">
        <f>_xlfn.XLOOKUP(E313,CDP!B:B,CDP!F:F)</f>
        <v>2556.9983418751885</v>
      </c>
      <c r="J313" s="57">
        <f t="shared" si="19"/>
        <v>7.2678404317830583E-2</v>
      </c>
      <c r="K313" s="57">
        <f t="shared" si="20"/>
        <v>5.0447873236150576E-2</v>
      </c>
      <c r="L313" s="57">
        <f t="shared" si="18"/>
        <v>9.0893288266537919E-2</v>
      </c>
    </row>
    <row r="314" spans="1:12" x14ac:dyDescent="0.3">
      <c r="A314" s="7" t="s">
        <v>819</v>
      </c>
      <c r="B314" s="7" t="s">
        <v>820</v>
      </c>
      <c r="C314" s="7" t="s">
        <v>788</v>
      </c>
      <c r="D314" s="53">
        <f>_xlfn.XLOOKUP(C314,'County PPHU'!$B$3:$B$17,'County PPHU'!$F$3:$F$17)</f>
        <v>1.8880370406437847</v>
      </c>
      <c r="E314" s="58" t="s">
        <v>56</v>
      </c>
      <c r="F314" s="56">
        <f>_xlfn.XLOOKUP(E314,CDP!B:B,CDP!C:C)</f>
        <v>18689.435986333032</v>
      </c>
      <c r="G314" s="56">
        <f>_xlfn.XLOOKUP(E314,CDP!B:B,CDP!D:D)</f>
        <v>20047.754371419956</v>
      </c>
      <c r="H314" s="56">
        <f>_xlfn.XLOOKUP(E314,CDP!B:B,CDP!E:E)</f>
        <v>21059.120942618832</v>
      </c>
      <c r="I314" s="56">
        <f>_xlfn.XLOOKUP(E314,CDP!B:B,CDP!F:F)</f>
        <v>22973.253693096172</v>
      </c>
      <c r="J314" s="57">
        <f t="shared" si="19"/>
        <v>7.2678404317830569E-2</v>
      </c>
      <c r="K314" s="57">
        <f t="shared" si="20"/>
        <v>5.0447873236150499E-2</v>
      </c>
      <c r="L314" s="57">
        <f t="shared" si="18"/>
        <v>9.0893288266537947E-2</v>
      </c>
    </row>
    <row r="315" spans="1:12" x14ac:dyDescent="0.3">
      <c r="A315" s="7" t="s">
        <v>821</v>
      </c>
      <c r="B315" s="7" t="s">
        <v>822</v>
      </c>
      <c r="C315" s="7" t="s">
        <v>788</v>
      </c>
      <c r="D315" s="53">
        <f>_xlfn.XLOOKUP(C315,'County PPHU'!$B$3:$B$17,'County PPHU'!$F$3:$F$17)</f>
        <v>1.8880370406437847</v>
      </c>
      <c r="E315" s="60" t="s">
        <v>158</v>
      </c>
      <c r="F315" s="56">
        <f>_xlfn.XLOOKUP(E315,CDP!B:B,CDP!C:C)</f>
        <v>91898.241838093003</v>
      </c>
      <c r="G315" s="56">
        <f>_xlfn.XLOOKUP(E315,CDP!B:B,CDP!D:D)</f>
        <v>98576.554272772089</v>
      </c>
      <c r="H315" s="56">
        <f>_xlfn.XLOOKUP(E315,CDP!B:B,CDP!E:E)</f>
        <v>103550.4549832261</v>
      </c>
      <c r="I315" s="56">
        <f>_xlfn.XLOOKUP(E315,CDP!B:B,CDP!F:F)</f>
        <v>112961.54632781442</v>
      </c>
      <c r="J315" s="57">
        <f t="shared" si="19"/>
        <v>7.2670731246904444E-2</v>
      </c>
      <c r="K315" s="57">
        <f t="shared" si="20"/>
        <v>5.0457238510190572E-2</v>
      </c>
      <c r="L315" s="57">
        <f t="shared" si="18"/>
        <v>9.0884113895132582E-2</v>
      </c>
    </row>
    <row r="316" spans="1:12" x14ac:dyDescent="0.3">
      <c r="A316" s="7" t="s">
        <v>823</v>
      </c>
      <c r="B316" s="7" t="s">
        <v>824</v>
      </c>
      <c r="C316" s="7" t="s">
        <v>788</v>
      </c>
      <c r="D316" s="53">
        <f>_xlfn.XLOOKUP(C316,'County PPHU'!$B$3:$B$17,'County PPHU'!$F$3:$F$17)</f>
        <v>1.8880370406437847</v>
      </c>
      <c r="E316" s="60" t="s">
        <v>158</v>
      </c>
      <c r="F316" s="56">
        <f>_xlfn.XLOOKUP(E316,CDP!B:B,CDP!C:C)</f>
        <v>91898.241838093003</v>
      </c>
      <c r="G316" s="56">
        <f>_xlfn.XLOOKUP(E316,CDP!B:B,CDP!D:D)</f>
        <v>98576.554272772089</v>
      </c>
      <c r="H316" s="56">
        <f>_xlfn.XLOOKUP(E316,CDP!B:B,CDP!E:E)</f>
        <v>103550.4549832261</v>
      </c>
      <c r="I316" s="56">
        <f>_xlfn.XLOOKUP(E316,CDP!B:B,CDP!F:F)</f>
        <v>112961.54632781442</v>
      </c>
      <c r="J316" s="57">
        <f t="shared" si="19"/>
        <v>7.2670731246904444E-2</v>
      </c>
      <c r="K316" s="57">
        <f t="shared" si="20"/>
        <v>5.0457238510190572E-2</v>
      </c>
      <c r="L316" s="57">
        <f t="shared" si="18"/>
        <v>9.0884113895132582E-2</v>
      </c>
    </row>
    <row r="317" spans="1:12" x14ac:dyDescent="0.3">
      <c r="A317" s="7" t="s">
        <v>825</v>
      </c>
      <c r="B317" s="7" t="s">
        <v>826</v>
      </c>
      <c r="C317" s="7" t="s">
        <v>788</v>
      </c>
      <c r="D317" s="53">
        <f>_xlfn.XLOOKUP(C317,'County PPHU'!$B$3:$B$17,'County PPHU'!$F$3:$F$17)</f>
        <v>1.8880370406437847</v>
      </c>
      <c r="E317" s="61" t="s">
        <v>178</v>
      </c>
      <c r="F317" s="56">
        <f>_xlfn.XLOOKUP(E317,CDP!B:B,CDP!C:C)</f>
        <v>1222.489975881821</v>
      </c>
      <c r="G317" s="56">
        <f>_xlfn.XLOOKUP(E317,CDP!B:B,CDP!D:D)</f>
        <v>1311.338596623455</v>
      </c>
      <c r="H317" s="56">
        <f>_xlfn.XLOOKUP(E317,CDP!B:B,CDP!E:E)</f>
        <v>1377.4928399155865</v>
      </c>
      <c r="I317" s="56">
        <f>_xlfn.XLOOKUP(E317,CDP!B:B,CDP!F:F)</f>
        <v>1502.6976936991257</v>
      </c>
      <c r="J317" s="57">
        <f t="shared" si="19"/>
        <v>7.2678404317830653E-2</v>
      </c>
      <c r="K317" s="57">
        <f t="shared" si="20"/>
        <v>5.0447873236150437E-2</v>
      </c>
      <c r="L317" s="57">
        <f t="shared" si="18"/>
        <v>9.0893288266537781E-2</v>
      </c>
    </row>
    <row r="318" spans="1:12" x14ac:dyDescent="0.3">
      <c r="A318" s="7" t="s">
        <v>827</v>
      </c>
      <c r="B318" s="7" t="s">
        <v>828</v>
      </c>
      <c r="C318" s="7" t="s">
        <v>788</v>
      </c>
      <c r="D318" s="53">
        <f>_xlfn.XLOOKUP(C318,'County PPHU'!$B$3:$B$17,'County PPHU'!$F$3:$F$17)</f>
        <v>1.8880370406437847</v>
      </c>
      <c r="E318" s="60" t="s">
        <v>158</v>
      </c>
      <c r="F318" s="56">
        <f>_xlfn.XLOOKUP(E318,CDP!B:B,CDP!C:C)</f>
        <v>91898.241838093003</v>
      </c>
      <c r="G318" s="56">
        <f>_xlfn.XLOOKUP(E318,CDP!B:B,CDP!D:D)</f>
        <v>98576.554272772089</v>
      </c>
      <c r="H318" s="56">
        <f>_xlfn.XLOOKUP(E318,CDP!B:B,CDP!E:E)</f>
        <v>103550.4549832261</v>
      </c>
      <c r="I318" s="56">
        <f>_xlfn.XLOOKUP(E318,CDP!B:B,CDP!F:F)</f>
        <v>112961.54632781442</v>
      </c>
      <c r="J318" s="57">
        <f t="shared" si="19"/>
        <v>7.2670731246904444E-2</v>
      </c>
      <c r="K318" s="57">
        <f t="shared" si="20"/>
        <v>5.0457238510190572E-2</v>
      </c>
      <c r="L318" s="57">
        <f t="shared" si="18"/>
        <v>9.0884113895132582E-2</v>
      </c>
    </row>
    <row r="319" spans="1:12" x14ac:dyDescent="0.3">
      <c r="A319" s="7" t="s">
        <v>829</v>
      </c>
      <c r="B319" s="7" t="s">
        <v>830</v>
      </c>
      <c r="C319" s="7" t="s">
        <v>788</v>
      </c>
      <c r="D319" s="53">
        <f>_xlfn.XLOOKUP(C319,'County PPHU'!$B$3:$B$17,'County PPHU'!$F$3:$F$17)</f>
        <v>1.8880370406437847</v>
      </c>
      <c r="E319" s="60" t="s">
        <v>158</v>
      </c>
      <c r="F319" s="56">
        <f>_xlfn.XLOOKUP(E319,CDP!B:B,CDP!C:C)</f>
        <v>91898.241838093003</v>
      </c>
      <c r="G319" s="56">
        <f>_xlfn.XLOOKUP(E319,CDP!B:B,CDP!D:D)</f>
        <v>98576.554272772089</v>
      </c>
      <c r="H319" s="56">
        <f>_xlfn.XLOOKUP(E319,CDP!B:B,CDP!E:E)</f>
        <v>103550.4549832261</v>
      </c>
      <c r="I319" s="56">
        <f>_xlfn.XLOOKUP(E319,CDP!B:B,CDP!F:F)</f>
        <v>112961.54632781442</v>
      </c>
      <c r="J319" s="57">
        <f t="shared" si="19"/>
        <v>7.2670731246904444E-2</v>
      </c>
      <c r="K319" s="57">
        <f t="shared" si="20"/>
        <v>5.0457238510190572E-2</v>
      </c>
      <c r="L319" s="57">
        <f t="shared" si="18"/>
        <v>9.0884113895132582E-2</v>
      </c>
    </row>
    <row r="320" spans="1:12" x14ac:dyDescent="0.3">
      <c r="A320" s="7" t="s">
        <v>831</v>
      </c>
      <c r="B320" s="7" t="s">
        <v>832</v>
      </c>
      <c r="C320" s="7" t="s">
        <v>788</v>
      </c>
      <c r="D320" s="53">
        <f>_xlfn.XLOOKUP(C320,'County PPHU'!$B$3:$B$17,'County PPHU'!$F$3:$F$17)</f>
        <v>1.8880370406437847</v>
      </c>
      <c r="E320" s="58" t="s">
        <v>91</v>
      </c>
      <c r="F320" s="56">
        <f>_xlfn.XLOOKUP(E320,CDP!B:B,CDP!C:C)</f>
        <v>1639.2216862626872</v>
      </c>
      <c r="G320" s="56">
        <f>_xlfn.XLOOKUP(E320,CDP!B:B,CDP!D:D)</f>
        <v>1758.3577027434428</v>
      </c>
      <c r="H320" s="56">
        <f>_xlfn.XLOOKUP(E320,CDP!B:B,CDP!E:E)</f>
        <v>1847.0631092352528</v>
      </c>
      <c r="I320" s="56">
        <f>_xlfn.XLOOKUP(E320,CDP!B:B,CDP!F:F)</f>
        <v>2014.9487488694604</v>
      </c>
      <c r="J320" s="57">
        <f t="shared" si="19"/>
        <v>7.2678404317830597E-2</v>
      </c>
      <c r="K320" s="57">
        <f t="shared" si="20"/>
        <v>5.0447873236150485E-2</v>
      </c>
      <c r="L320" s="57">
        <f t="shared" si="18"/>
        <v>9.0893288266537878E-2</v>
      </c>
    </row>
    <row r="321" spans="1:12" x14ac:dyDescent="0.3">
      <c r="A321" s="7" t="s">
        <v>833</v>
      </c>
      <c r="B321" s="7" t="s">
        <v>808</v>
      </c>
      <c r="C321" s="7" t="s">
        <v>788</v>
      </c>
      <c r="D321" s="53">
        <f>_xlfn.XLOOKUP(C321,'County PPHU'!$B$3:$B$17,'County PPHU'!$F$3:$F$17)</f>
        <v>1.8880370406437847</v>
      </c>
      <c r="E321" s="61" t="s">
        <v>97</v>
      </c>
      <c r="F321" s="56">
        <f>_xlfn.XLOOKUP(E321,CDP!B:B,CDP!C:C)</f>
        <v>3108.7492965531101</v>
      </c>
      <c r="G321" s="56">
        <f>_xlfn.XLOOKUP(E321,CDP!B:B,CDP!D:D)</f>
        <v>3334.6882348507688</v>
      </c>
      <c r="H321" s="56">
        <f>_xlfn.XLOOKUP(E321,CDP!B:B,CDP!E:E)</f>
        <v>3502.9161642046024</v>
      </c>
      <c r="I321" s="56">
        <f>_xlfn.XLOOKUP(E321,CDP!B:B,CDP!F:F)</f>
        <v>3821.3077328911668</v>
      </c>
      <c r="J321" s="57">
        <f t="shared" si="19"/>
        <v>7.2678404317830708E-2</v>
      </c>
      <c r="K321" s="57">
        <f t="shared" si="20"/>
        <v>5.044787323615036E-2</v>
      </c>
      <c r="L321" s="57">
        <f t="shared" si="18"/>
        <v>9.0893288266537961E-2</v>
      </c>
    </row>
    <row r="322" spans="1:12" x14ac:dyDescent="0.3">
      <c r="A322" s="7" t="s">
        <v>834</v>
      </c>
      <c r="B322" s="7" t="s">
        <v>835</v>
      </c>
      <c r="C322" s="7" t="s">
        <v>788</v>
      </c>
      <c r="D322" s="53">
        <f>_xlfn.XLOOKUP(C322,'County PPHU'!$B$3:$B$17,'County PPHU'!$F$3:$F$17)</f>
        <v>1.8880370406437847</v>
      </c>
      <c r="E322" s="61" t="s">
        <v>47</v>
      </c>
      <c r="F322" s="56">
        <f>_xlfn.XLOOKUP(E322,CDP!B:B,CDP!C:C)</f>
        <v>2001.697467591197</v>
      </c>
      <c r="G322" s="56">
        <f>_xlfn.XLOOKUP(E322,CDP!B:B,CDP!D:D)</f>
        <v>2147.1776454627675</v>
      </c>
      <c r="H322" s="56">
        <f>_xlfn.XLOOKUP(E322,CDP!B:B,CDP!E:E)</f>
        <v>2255.4981911365694</v>
      </c>
      <c r="I322" s="56">
        <f>_xlfn.XLOOKUP(E322,CDP!B:B,CDP!F:F)</f>
        <v>2460.5078384082003</v>
      </c>
      <c r="J322" s="57">
        <f t="shared" si="19"/>
        <v>7.2678404317830542E-2</v>
      </c>
      <c r="K322" s="57">
        <f t="shared" si="20"/>
        <v>5.0447873236150555E-2</v>
      </c>
      <c r="L322" s="57">
        <f t="shared" si="18"/>
        <v>9.0893288266537864E-2</v>
      </c>
    </row>
    <row r="323" spans="1:12" x14ac:dyDescent="0.3">
      <c r="A323" s="7" t="s">
        <v>836</v>
      </c>
      <c r="B323" s="7" t="s">
        <v>837</v>
      </c>
      <c r="C323" s="7" t="s">
        <v>788</v>
      </c>
      <c r="D323" s="53">
        <f>_xlfn.XLOOKUP(C323,'County PPHU'!$B$3:$B$17,'County PPHU'!$F$3:$F$17)</f>
        <v>1.8880370406437847</v>
      </c>
      <c r="E323" s="61" t="s">
        <v>26</v>
      </c>
      <c r="F323" s="56">
        <f>_xlfn.XLOOKUP(E323,CDP!B:B,CDP!C:C)</f>
        <v>45341.82527130469</v>
      </c>
      <c r="G323" s="56">
        <f>_xlfn.XLOOKUP(E323,CDP!B:B,CDP!D:D)</f>
        <v>47473.893948602054</v>
      </c>
      <c r="H323" s="56">
        <f>_xlfn.XLOOKUP(E323,CDP!B:B,CDP!E:E)</f>
        <v>48826.77039431809</v>
      </c>
      <c r="I323" s="56">
        <f>_xlfn.XLOOKUP(E323,CDP!B:B,CDP!F:F)</f>
        <v>51414.028933699978</v>
      </c>
      <c r="J323" s="57">
        <f t="shared" si="19"/>
        <v>4.7022118420245389E-2</v>
      </c>
      <c r="K323" s="57">
        <f t="shared" si="20"/>
        <v>2.8497271514755819E-2</v>
      </c>
      <c r="L323" s="57">
        <f t="shared" ref="L323:L386" si="21">(I323-H323)/H323</f>
        <v>5.2988524911386808E-2</v>
      </c>
    </row>
    <row r="324" spans="1:12" x14ac:dyDescent="0.3">
      <c r="A324" s="7" t="s">
        <v>838</v>
      </c>
      <c r="B324" s="7" t="s">
        <v>839</v>
      </c>
      <c r="C324" s="7" t="s">
        <v>788</v>
      </c>
      <c r="D324" s="53">
        <f>_xlfn.XLOOKUP(C324,'County PPHU'!$B$3:$B$17,'County PPHU'!$F$3:$F$17)</f>
        <v>1.8880370406437847</v>
      </c>
      <c r="E324" s="58" t="s">
        <v>26</v>
      </c>
      <c r="F324" s="56">
        <f>_xlfn.XLOOKUP(E324,CDP!B:B,CDP!C:C)</f>
        <v>45341.82527130469</v>
      </c>
      <c r="G324" s="56">
        <f>_xlfn.XLOOKUP(E324,CDP!B:B,CDP!D:D)</f>
        <v>47473.893948602054</v>
      </c>
      <c r="H324" s="56">
        <f>_xlfn.XLOOKUP(E324,CDP!B:B,CDP!E:E)</f>
        <v>48826.77039431809</v>
      </c>
      <c r="I324" s="56">
        <f>_xlfn.XLOOKUP(E324,CDP!B:B,CDP!F:F)</f>
        <v>51414.028933699978</v>
      </c>
      <c r="J324" s="57">
        <f t="shared" si="19"/>
        <v>4.7022118420245389E-2</v>
      </c>
      <c r="K324" s="57">
        <f t="shared" si="20"/>
        <v>2.8497271514755819E-2</v>
      </c>
      <c r="L324" s="57">
        <f t="shared" si="21"/>
        <v>5.2988524911386808E-2</v>
      </c>
    </row>
    <row r="325" spans="1:12" x14ac:dyDescent="0.3">
      <c r="A325" s="7" t="s">
        <v>840</v>
      </c>
      <c r="B325" s="7" t="s">
        <v>841</v>
      </c>
      <c r="C325" s="7" t="s">
        <v>788</v>
      </c>
      <c r="D325" s="53">
        <f>_xlfn.XLOOKUP(C325,'County PPHU'!$B$3:$B$17,'County PPHU'!$F$3:$F$17)</f>
        <v>1.8880370406437847</v>
      </c>
      <c r="E325" s="60" t="s">
        <v>158</v>
      </c>
      <c r="F325" s="56">
        <f>_xlfn.XLOOKUP(E325,CDP!B:B,CDP!C:C)</f>
        <v>91898.241838093003</v>
      </c>
      <c r="G325" s="56">
        <f>_xlfn.XLOOKUP(E325,CDP!B:B,CDP!D:D)</f>
        <v>98576.554272772089</v>
      </c>
      <c r="H325" s="56">
        <f>_xlfn.XLOOKUP(E325,CDP!B:B,CDP!E:E)</f>
        <v>103550.4549832261</v>
      </c>
      <c r="I325" s="56">
        <f>_xlfn.XLOOKUP(E325,CDP!B:B,CDP!F:F)</f>
        <v>112961.54632781442</v>
      </c>
      <c r="J325" s="57">
        <f t="shared" si="19"/>
        <v>7.2670731246904444E-2</v>
      </c>
      <c r="K325" s="57">
        <f t="shared" si="20"/>
        <v>5.0457238510190572E-2</v>
      </c>
      <c r="L325" s="57">
        <f t="shared" si="21"/>
        <v>9.0884113895132582E-2</v>
      </c>
    </row>
    <row r="326" spans="1:12" x14ac:dyDescent="0.3">
      <c r="A326" s="7" t="s">
        <v>842</v>
      </c>
      <c r="B326" s="7" t="s">
        <v>843</v>
      </c>
      <c r="C326" s="7" t="s">
        <v>788</v>
      </c>
      <c r="D326" s="53">
        <f>_xlfn.XLOOKUP(C326,'County PPHU'!$B$3:$B$17,'County PPHU'!$F$3:$F$17)</f>
        <v>1.8880370406437847</v>
      </c>
      <c r="E326" s="61" t="s">
        <v>26</v>
      </c>
      <c r="F326" s="56">
        <f>_xlfn.XLOOKUP(E326,CDP!B:B,CDP!C:C)</f>
        <v>45341.82527130469</v>
      </c>
      <c r="G326" s="56">
        <f>_xlfn.XLOOKUP(E326,CDP!B:B,CDP!D:D)</f>
        <v>47473.893948602054</v>
      </c>
      <c r="H326" s="56">
        <f>_xlfn.XLOOKUP(E326,CDP!B:B,CDP!E:E)</f>
        <v>48826.77039431809</v>
      </c>
      <c r="I326" s="56">
        <f>_xlfn.XLOOKUP(E326,CDP!B:B,CDP!F:F)</f>
        <v>51414.028933699978</v>
      </c>
      <c r="J326" s="57">
        <f t="shared" si="19"/>
        <v>4.7022118420245389E-2</v>
      </c>
      <c r="K326" s="57">
        <f t="shared" si="20"/>
        <v>2.8497271514755819E-2</v>
      </c>
      <c r="L326" s="57">
        <f t="shared" si="21"/>
        <v>5.2988524911386808E-2</v>
      </c>
    </row>
    <row r="327" spans="1:12" x14ac:dyDescent="0.3">
      <c r="A327" s="7" t="s">
        <v>844</v>
      </c>
      <c r="B327" s="7" t="s">
        <v>845</v>
      </c>
      <c r="C327" s="7" t="s">
        <v>788</v>
      </c>
      <c r="D327" s="53">
        <f>_xlfn.XLOOKUP(C327,'County PPHU'!$B$3:$B$17,'County PPHU'!$F$3:$F$17)</f>
        <v>1.8880370406437847</v>
      </c>
      <c r="E327" s="61" t="s">
        <v>56</v>
      </c>
      <c r="F327" s="56">
        <f>_xlfn.XLOOKUP(E327,CDP!B:B,CDP!C:C)</f>
        <v>18689.435986333032</v>
      </c>
      <c r="G327" s="56">
        <f>_xlfn.XLOOKUP(E327,CDP!B:B,CDP!D:D)</f>
        <v>20047.754371419956</v>
      </c>
      <c r="H327" s="56">
        <f>_xlfn.XLOOKUP(E327,CDP!B:B,CDP!E:E)</f>
        <v>21059.120942618832</v>
      </c>
      <c r="I327" s="56">
        <f>_xlfn.XLOOKUP(E327,CDP!B:B,CDP!F:F)</f>
        <v>22973.253693096172</v>
      </c>
      <c r="J327" s="57">
        <f t="shared" si="19"/>
        <v>7.2678404317830569E-2</v>
      </c>
      <c r="K327" s="57">
        <f t="shared" si="20"/>
        <v>5.0447873236150499E-2</v>
      </c>
      <c r="L327" s="57">
        <f t="shared" si="21"/>
        <v>9.0893288266537947E-2</v>
      </c>
    </row>
    <row r="328" spans="1:12" x14ac:dyDescent="0.3">
      <c r="A328" s="7" t="s">
        <v>846</v>
      </c>
      <c r="B328" s="7" t="s">
        <v>847</v>
      </c>
      <c r="C328" s="7" t="s">
        <v>788</v>
      </c>
      <c r="D328" s="53">
        <f>_xlfn.XLOOKUP(C328,'County PPHU'!$B$3:$B$17,'County PPHU'!$F$3:$F$17)</f>
        <v>1.8880370406437847</v>
      </c>
      <c r="E328" s="58" t="s">
        <v>26</v>
      </c>
      <c r="F328" s="56">
        <f>_xlfn.XLOOKUP(E328,CDP!B:B,CDP!C:C)</f>
        <v>45341.82527130469</v>
      </c>
      <c r="G328" s="56">
        <f>_xlfn.XLOOKUP(E328,CDP!B:B,CDP!D:D)</f>
        <v>47473.893948602054</v>
      </c>
      <c r="H328" s="56">
        <f>_xlfn.XLOOKUP(E328,CDP!B:B,CDP!E:E)</f>
        <v>48826.77039431809</v>
      </c>
      <c r="I328" s="56">
        <f>_xlfn.XLOOKUP(E328,CDP!B:B,CDP!F:F)</f>
        <v>51414.028933699978</v>
      </c>
      <c r="J328" s="57">
        <f t="shared" si="19"/>
        <v>4.7022118420245389E-2</v>
      </c>
      <c r="K328" s="57">
        <f t="shared" si="20"/>
        <v>2.8497271514755819E-2</v>
      </c>
      <c r="L328" s="57">
        <f t="shared" si="21"/>
        <v>5.2988524911386808E-2</v>
      </c>
    </row>
    <row r="329" spans="1:12" x14ac:dyDescent="0.3">
      <c r="A329" s="7" t="s">
        <v>848</v>
      </c>
      <c r="B329" s="7" t="s">
        <v>849</v>
      </c>
      <c r="C329" s="7" t="s">
        <v>788</v>
      </c>
      <c r="D329" s="53">
        <f>_xlfn.XLOOKUP(C329,'County PPHU'!$B$3:$B$17,'County PPHU'!$F$3:$F$17)</f>
        <v>1.8880370406437847</v>
      </c>
      <c r="E329" s="60" t="s">
        <v>158</v>
      </c>
      <c r="F329" s="56">
        <f>_xlfn.XLOOKUP(E329,CDP!B:B,CDP!C:C)</f>
        <v>91898.241838093003</v>
      </c>
      <c r="G329" s="56">
        <f>_xlfn.XLOOKUP(E329,CDP!B:B,CDP!D:D)</f>
        <v>98576.554272772089</v>
      </c>
      <c r="H329" s="56">
        <f>_xlfn.XLOOKUP(E329,CDP!B:B,CDP!E:E)</f>
        <v>103550.4549832261</v>
      </c>
      <c r="I329" s="56">
        <f>_xlfn.XLOOKUP(E329,CDP!B:B,CDP!F:F)</f>
        <v>112961.54632781442</v>
      </c>
      <c r="J329" s="57">
        <f t="shared" si="19"/>
        <v>7.2670731246904444E-2</v>
      </c>
      <c r="K329" s="57">
        <f t="shared" si="20"/>
        <v>5.0457238510190572E-2</v>
      </c>
      <c r="L329" s="57">
        <f t="shared" si="21"/>
        <v>9.0884113895132582E-2</v>
      </c>
    </row>
    <row r="330" spans="1:12" x14ac:dyDescent="0.3">
      <c r="A330" s="7" t="s">
        <v>850</v>
      </c>
      <c r="B330" s="7" t="s">
        <v>851</v>
      </c>
      <c r="C330" s="7" t="s">
        <v>788</v>
      </c>
      <c r="D330" s="53">
        <f>_xlfn.XLOOKUP(C330,'County PPHU'!$B$3:$B$17,'County PPHU'!$F$3:$F$17)</f>
        <v>1.8880370406437847</v>
      </c>
      <c r="E330" s="61" t="s">
        <v>169</v>
      </c>
      <c r="F330" s="56">
        <f>_xlfn.XLOOKUP(E330,CDP!B:B,CDP!C:C)</f>
        <v>659.15181891267207</v>
      </c>
      <c r="G330" s="56">
        <f>_xlfn.XLOOKUP(E330,CDP!B:B,CDP!D:D)</f>
        <v>707.05792131444082</v>
      </c>
      <c r="H330" s="56">
        <f>_xlfn.XLOOKUP(E330,CDP!B:B,CDP!E:E)</f>
        <v>742.72748969952772</v>
      </c>
      <c r="I330" s="56">
        <f>_xlfn.XLOOKUP(E330,CDP!B:B,CDP!F:F)</f>
        <v>810.23643352426893</v>
      </c>
      <c r="J330" s="57">
        <f t="shared" si="19"/>
        <v>7.2678404317830764E-2</v>
      </c>
      <c r="K330" s="57">
        <f t="shared" si="20"/>
        <v>5.0447873236150388E-2</v>
      </c>
      <c r="L330" s="57">
        <f t="shared" si="21"/>
        <v>9.0893288266537864E-2</v>
      </c>
    </row>
    <row r="331" spans="1:12" x14ac:dyDescent="0.3">
      <c r="A331" s="7" t="s">
        <v>852</v>
      </c>
      <c r="B331" s="7" t="s">
        <v>853</v>
      </c>
      <c r="C331" s="7" t="s">
        <v>788</v>
      </c>
      <c r="D331" s="53">
        <f>_xlfn.XLOOKUP(C331,'County PPHU'!$B$3:$B$17,'County PPHU'!$F$3:$F$17)</f>
        <v>1.8880370406437847</v>
      </c>
      <c r="E331" s="61" t="s">
        <v>19</v>
      </c>
      <c r="F331" s="56">
        <f>_xlfn.XLOOKUP(E331,CDP!B:B,CDP!C:C)</f>
        <v>1791.6000401969652</v>
      </c>
      <c r="G331" s="56">
        <f>_xlfn.XLOOKUP(E331,CDP!B:B,CDP!D:D)</f>
        <v>1921.8106722942418</v>
      </c>
      <c r="H331" s="56">
        <f>_xlfn.XLOOKUP(E331,CDP!B:B,CDP!E:E)</f>
        <v>2018.7619334740227</v>
      </c>
      <c r="I331" s="56">
        <f>_xlfn.XLOOKUP(E331,CDP!B:B,CDP!F:F)</f>
        <v>2202.2538438347906</v>
      </c>
      <c r="J331" s="57">
        <f t="shared" si="19"/>
        <v>7.2678404317830625E-2</v>
      </c>
      <c r="K331" s="57">
        <f t="shared" si="20"/>
        <v>5.0447873236150395E-2</v>
      </c>
      <c r="L331" s="57">
        <f t="shared" si="21"/>
        <v>9.0893288266537947E-2</v>
      </c>
    </row>
    <row r="332" spans="1:12" x14ac:dyDescent="0.3">
      <c r="A332" s="7" t="s">
        <v>854</v>
      </c>
      <c r="B332" s="7" t="s">
        <v>855</v>
      </c>
      <c r="C332" s="7" t="s">
        <v>788</v>
      </c>
      <c r="D332" s="53">
        <f>_xlfn.XLOOKUP(C332,'County PPHU'!$B$3:$B$17,'County PPHU'!$F$3:$F$17)</f>
        <v>1.8880370406437847</v>
      </c>
      <c r="E332" s="61" t="s">
        <v>66</v>
      </c>
      <c r="F332" s="56">
        <f>_xlfn.XLOOKUP(E332,CDP!B:B,CDP!C:C)</f>
        <v>10159.711310421062</v>
      </c>
      <c r="G332" s="56">
        <f>_xlfn.XLOOKUP(E332,CDP!B:B,CDP!D:D)</f>
        <v>10898.102916792282</v>
      </c>
      <c r="H332" s="56">
        <f>_xlfn.XLOOKUP(E332,CDP!B:B,CDP!E:E)</f>
        <v>11447.88903125314</v>
      </c>
      <c r="I332" s="56">
        <f>_xlfn.XLOOKUP(E332,CDP!B:B,CDP!F:F)</f>
        <v>12488.425309014168</v>
      </c>
      <c r="J332" s="57">
        <f t="shared" si="19"/>
        <v>7.2678404317830791E-2</v>
      </c>
      <c r="K332" s="57">
        <f t="shared" si="20"/>
        <v>5.0447873236150381E-2</v>
      </c>
      <c r="L332" s="57">
        <f t="shared" si="21"/>
        <v>9.0893288266537822E-2</v>
      </c>
    </row>
    <row r="333" spans="1:12" x14ac:dyDescent="0.3">
      <c r="A333" s="7" t="s">
        <v>856</v>
      </c>
      <c r="B333" s="7" t="s">
        <v>857</v>
      </c>
      <c r="C333" s="7" t="s">
        <v>788</v>
      </c>
      <c r="D333" s="53">
        <f>_xlfn.XLOOKUP(C333,'County PPHU'!$B$3:$B$17,'County PPHU'!$F$3:$F$17)</f>
        <v>1.8880370406437847</v>
      </c>
      <c r="E333" s="60" t="s">
        <v>158</v>
      </c>
      <c r="F333" s="56">
        <f>_xlfn.XLOOKUP(E333,CDP!B:B,CDP!C:C)</f>
        <v>91898.241838093003</v>
      </c>
      <c r="G333" s="56">
        <f>_xlfn.XLOOKUP(E333,CDP!B:B,CDP!D:D)</f>
        <v>98576.554272772089</v>
      </c>
      <c r="H333" s="56">
        <f>_xlfn.XLOOKUP(E333,CDP!B:B,CDP!E:E)</f>
        <v>103550.4549832261</v>
      </c>
      <c r="I333" s="56">
        <f>_xlfn.XLOOKUP(E333,CDP!B:B,CDP!F:F)</f>
        <v>112961.54632781442</v>
      </c>
      <c r="J333" s="57">
        <f t="shared" si="19"/>
        <v>7.2670731246904444E-2</v>
      </c>
      <c r="K333" s="57">
        <f t="shared" si="20"/>
        <v>5.0457238510190572E-2</v>
      </c>
      <c r="L333" s="57">
        <f t="shared" si="21"/>
        <v>9.0884113895132582E-2</v>
      </c>
    </row>
    <row r="334" spans="1:12" x14ac:dyDescent="0.3">
      <c r="A334" s="7" t="s">
        <v>858</v>
      </c>
      <c r="B334" s="7" t="s">
        <v>859</v>
      </c>
      <c r="C334" s="7" t="s">
        <v>788</v>
      </c>
      <c r="D334" s="53">
        <f>_xlfn.XLOOKUP(C334,'County PPHU'!$B$3:$B$17,'County PPHU'!$F$3:$F$17)</f>
        <v>1.8880370406437847</v>
      </c>
      <c r="E334" s="61" t="s">
        <v>19</v>
      </c>
      <c r="F334" s="56">
        <f>_xlfn.XLOOKUP(E334,CDP!B:B,CDP!C:C)</f>
        <v>1791.6000401969652</v>
      </c>
      <c r="G334" s="56">
        <f>_xlfn.XLOOKUP(E334,CDP!B:B,CDP!D:D)</f>
        <v>1921.8106722942418</v>
      </c>
      <c r="H334" s="56">
        <f>_xlfn.XLOOKUP(E334,CDP!B:B,CDP!E:E)</f>
        <v>2018.7619334740227</v>
      </c>
      <c r="I334" s="56">
        <f>_xlfn.XLOOKUP(E334,CDP!B:B,CDP!F:F)</f>
        <v>2202.2538438347906</v>
      </c>
      <c r="J334" s="57">
        <f t="shared" si="19"/>
        <v>7.2678404317830625E-2</v>
      </c>
      <c r="K334" s="57">
        <f t="shared" si="20"/>
        <v>5.0447873236150395E-2</v>
      </c>
      <c r="L334" s="57">
        <f t="shared" si="21"/>
        <v>9.0893288266537947E-2</v>
      </c>
    </row>
    <row r="335" spans="1:12" x14ac:dyDescent="0.3">
      <c r="A335" s="7" t="s">
        <v>860</v>
      </c>
      <c r="B335" s="7" t="s">
        <v>861</v>
      </c>
      <c r="C335" s="7" t="s">
        <v>788</v>
      </c>
      <c r="D335" s="53">
        <f>_xlfn.XLOOKUP(C335,'County PPHU'!$B$3:$B$17,'County PPHU'!$F$3:$F$17)</f>
        <v>1.8880370406437847</v>
      </c>
      <c r="E335" s="61" t="s">
        <v>32</v>
      </c>
      <c r="F335" s="56">
        <f>_xlfn.XLOOKUP(E335,CDP!B:B,CDP!C:C)</f>
        <v>1821.613958396141</v>
      </c>
      <c r="G335" s="56">
        <f>_xlfn.XLOOKUP(E335,CDP!B:B,CDP!D:D)</f>
        <v>1954.0059541754597</v>
      </c>
      <c r="H335" s="56">
        <f>_xlfn.XLOOKUP(E335,CDP!B:B,CDP!E:E)</f>
        <v>2052.5813988543864</v>
      </c>
      <c r="I335" s="56">
        <f>_xlfn.XLOOKUP(E335,CDP!B:B,CDP!F:F)</f>
        <v>2239.1472716309918</v>
      </c>
      <c r="J335" s="57">
        <f t="shared" si="19"/>
        <v>7.2678404317830653E-2</v>
      </c>
      <c r="K335" s="57">
        <f t="shared" si="20"/>
        <v>5.0447873236150409E-2</v>
      </c>
      <c r="L335" s="57">
        <f t="shared" si="21"/>
        <v>9.0893288266537905E-2</v>
      </c>
    </row>
    <row r="336" spans="1:12" x14ac:dyDescent="0.3">
      <c r="A336" s="7" t="s">
        <v>862</v>
      </c>
      <c r="B336" s="7" t="s">
        <v>863</v>
      </c>
      <c r="C336" s="7" t="s">
        <v>788</v>
      </c>
      <c r="D336" s="53">
        <f>_xlfn.XLOOKUP(C336,'County PPHU'!$B$3:$B$17,'County PPHU'!$F$3:$F$17)</f>
        <v>1.8880370406437847</v>
      </c>
      <c r="E336" s="61" t="s">
        <v>78</v>
      </c>
      <c r="F336" s="56">
        <f>_xlfn.XLOOKUP(E336,CDP!B:B,CDP!C:C)</f>
        <v>61590.95408792291</v>
      </c>
      <c r="G336" s="56">
        <f>_xlfn.XLOOKUP(E336,CDP!B:B,CDP!D:D)</f>
        <v>64177.884159220353</v>
      </c>
      <c r="H336" s="56">
        <f>_xlfn.XLOOKUP(E336,CDP!B:B,CDP!E:E)</f>
        <v>65721.292239055037</v>
      </c>
      <c r="I336" s="56">
        <f>_xlfn.XLOOKUP(E336,CDP!B:B,CDP!F:F)</f>
        <v>68686.232058689653</v>
      </c>
      <c r="J336" s="57">
        <f t="shared" si="19"/>
        <v>4.2001785970136533E-2</v>
      </c>
      <c r="K336" s="57">
        <f t="shared" si="20"/>
        <v>2.4048908748777201E-2</v>
      </c>
      <c r="L336" s="57">
        <f t="shared" si="21"/>
        <v>4.5113839345244842E-2</v>
      </c>
    </row>
    <row r="337" spans="1:12" x14ac:dyDescent="0.3">
      <c r="A337" s="7" t="s">
        <v>864</v>
      </c>
      <c r="B337" s="7" t="s">
        <v>865</v>
      </c>
      <c r="C337" s="7" t="s">
        <v>788</v>
      </c>
      <c r="D337" s="53">
        <f>_xlfn.XLOOKUP(C337,'County PPHU'!$B$3:$B$17,'County PPHU'!$F$3:$F$17)</f>
        <v>1.8880370406437847</v>
      </c>
      <c r="E337" s="61" t="s">
        <v>19</v>
      </c>
      <c r="F337" s="56">
        <f>_xlfn.XLOOKUP(E337,CDP!B:B,CDP!C:C)</f>
        <v>1791.6000401969652</v>
      </c>
      <c r="G337" s="56">
        <f>_xlfn.XLOOKUP(E337,CDP!B:B,CDP!D:D)</f>
        <v>1921.8106722942418</v>
      </c>
      <c r="H337" s="56">
        <f>_xlfn.XLOOKUP(E337,CDP!B:B,CDP!E:E)</f>
        <v>2018.7619334740227</v>
      </c>
      <c r="I337" s="56">
        <f>_xlfn.XLOOKUP(E337,CDP!B:B,CDP!F:F)</f>
        <v>2202.2538438347906</v>
      </c>
      <c r="J337" s="57">
        <f t="shared" si="19"/>
        <v>7.2678404317830625E-2</v>
      </c>
      <c r="K337" s="57">
        <f t="shared" si="20"/>
        <v>5.0447873236150395E-2</v>
      </c>
      <c r="L337" s="57">
        <f t="shared" si="21"/>
        <v>9.0893288266537947E-2</v>
      </c>
    </row>
    <row r="338" spans="1:12" x14ac:dyDescent="0.3">
      <c r="A338" s="7" t="s">
        <v>866</v>
      </c>
      <c r="B338" s="7" t="s">
        <v>867</v>
      </c>
      <c r="C338" s="7" t="s">
        <v>788</v>
      </c>
      <c r="D338" s="53">
        <f>_xlfn.XLOOKUP(C338,'County PPHU'!$B$3:$B$17,'County PPHU'!$F$3:$F$17)</f>
        <v>1.8880370406437847</v>
      </c>
      <c r="E338" s="58" t="s">
        <v>178</v>
      </c>
      <c r="F338" s="56">
        <f>_xlfn.XLOOKUP(E338,CDP!B:B,CDP!C:C)</f>
        <v>1222.489975881821</v>
      </c>
      <c r="G338" s="56">
        <f>_xlfn.XLOOKUP(E338,CDP!B:B,CDP!D:D)</f>
        <v>1311.338596623455</v>
      </c>
      <c r="H338" s="56">
        <f>_xlfn.XLOOKUP(E338,CDP!B:B,CDP!E:E)</f>
        <v>1377.4928399155865</v>
      </c>
      <c r="I338" s="56">
        <f>_xlfn.XLOOKUP(E338,CDP!B:B,CDP!F:F)</f>
        <v>1502.6976936991257</v>
      </c>
      <c r="J338" s="57">
        <f t="shared" si="19"/>
        <v>7.2678404317830653E-2</v>
      </c>
      <c r="K338" s="57">
        <f t="shared" si="20"/>
        <v>5.0447873236150437E-2</v>
      </c>
      <c r="L338" s="57">
        <f t="shared" si="21"/>
        <v>9.0893288266537781E-2</v>
      </c>
    </row>
    <row r="339" spans="1:12" x14ac:dyDescent="0.3">
      <c r="A339" s="7" t="s">
        <v>868</v>
      </c>
      <c r="B339" s="7" t="s">
        <v>869</v>
      </c>
      <c r="C339" s="7" t="s">
        <v>788</v>
      </c>
      <c r="D339" s="53">
        <f>_xlfn.XLOOKUP(C339,'County PPHU'!$B$3:$B$17,'County PPHU'!$F$3:$F$17)</f>
        <v>1.8880370406437847</v>
      </c>
      <c r="E339" s="58" t="s">
        <v>56</v>
      </c>
      <c r="F339" s="56">
        <f>_xlfn.XLOOKUP(E339,CDP!B:B,CDP!C:C)</f>
        <v>18689.435986333032</v>
      </c>
      <c r="G339" s="56">
        <f>_xlfn.XLOOKUP(E339,CDP!B:B,CDP!D:D)</f>
        <v>20047.754371419956</v>
      </c>
      <c r="H339" s="56">
        <f>_xlfn.XLOOKUP(E339,CDP!B:B,CDP!E:E)</f>
        <v>21059.120942618832</v>
      </c>
      <c r="I339" s="56">
        <f>_xlfn.XLOOKUP(E339,CDP!B:B,CDP!F:F)</f>
        <v>22973.253693096172</v>
      </c>
      <c r="J339" s="57">
        <f t="shared" si="19"/>
        <v>7.2678404317830569E-2</v>
      </c>
      <c r="K339" s="57">
        <f t="shared" si="20"/>
        <v>5.0447873236150499E-2</v>
      </c>
      <c r="L339" s="57">
        <f t="shared" si="21"/>
        <v>9.0893288266537947E-2</v>
      </c>
    </row>
    <row r="340" spans="1:12" x14ac:dyDescent="0.3">
      <c r="A340" s="7" t="s">
        <v>870</v>
      </c>
      <c r="B340" s="7" t="s">
        <v>871</v>
      </c>
      <c r="C340" s="7" t="s">
        <v>788</v>
      </c>
      <c r="D340" s="53">
        <f>_xlfn.XLOOKUP(C340,'County PPHU'!$B$3:$B$17,'County PPHU'!$F$3:$F$17)</f>
        <v>1.8880370406437847</v>
      </c>
      <c r="E340" s="58" t="s">
        <v>26</v>
      </c>
      <c r="F340" s="56">
        <f>_xlfn.XLOOKUP(E340,CDP!B:B,CDP!C:C)</f>
        <v>45341.82527130469</v>
      </c>
      <c r="G340" s="56">
        <f>_xlfn.XLOOKUP(E340,CDP!B:B,CDP!D:D)</f>
        <v>47473.893948602054</v>
      </c>
      <c r="H340" s="56">
        <f>_xlfn.XLOOKUP(E340,CDP!B:B,CDP!E:E)</f>
        <v>48826.77039431809</v>
      </c>
      <c r="I340" s="56">
        <f>_xlfn.XLOOKUP(E340,CDP!B:B,CDP!F:F)</f>
        <v>51414.028933699978</v>
      </c>
      <c r="J340" s="57">
        <f t="shared" si="19"/>
        <v>4.7022118420245389E-2</v>
      </c>
      <c r="K340" s="57">
        <f t="shared" si="20"/>
        <v>2.8497271514755819E-2</v>
      </c>
      <c r="L340" s="57">
        <f t="shared" si="21"/>
        <v>5.2988524911386808E-2</v>
      </c>
    </row>
    <row r="341" spans="1:12" x14ac:dyDescent="0.3">
      <c r="A341" s="7" t="s">
        <v>872</v>
      </c>
      <c r="B341" s="7" t="s">
        <v>873</v>
      </c>
      <c r="C341" s="7" t="s">
        <v>788</v>
      </c>
      <c r="D341" s="53">
        <f>_xlfn.XLOOKUP(C341,'County PPHU'!$B$3:$B$17,'County PPHU'!$F$3:$F$17)</f>
        <v>1.8880370406437847</v>
      </c>
      <c r="E341" s="61" t="s">
        <v>19</v>
      </c>
      <c r="F341" s="56">
        <f>_xlfn.XLOOKUP(E341,CDP!B:B,CDP!C:C)</f>
        <v>1791.6000401969652</v>
      </c>
      <c r="G341" s="56">
        <f>_xlfn.XLOOKUP(E341,CDP!B:B,CDP!D:D)</f>
        <v>1921.8106722942418</v>
      </c>
      <c r="H341" s="56">
        <f>_xlfn.XLOOKUP(E341,CDP!B:B,CDP!E:E)</f>
        <v>2018.7619334740227</v>
      </c>
      <c r="I341" s="56">
        <f>_xlfn.XLOOKUP(E341,CDP!B:B,CDP!F:F)</f>
        <v>2202.2538438347906</v>
      </c>
      <c r="J341" s="57">
        <f t="shared" si="19"/>
        <v>7.2678404317830625E-2</v>
      </c>
      <c r="K341" s="57">
        <f t="shared" si="20"/>
        <v>5.0447873236150395E-2</v>
      </c>
      <c r="L341" s="57">
        <f t="shared" si="21"/>
        <v>9.0893288266537947E-2</v>
      </c>
    </row>
    <row r="342" spans="1:12" x14ac:dyDescent="0.3">
      <c r="A342" s="7" t="s">
        <v>874</v>
      </c>
      <c r="B342" s="7" t="s">
        <v>875</v>
      </c>
      <c r="C342" s="7" t="s">
        <v>788</v>
      </c>
      <c r="D342" s="53">
        <f>_xlfn.XLOOKUP(C342,'County PPHU'!$B$3:$B$17,'County PPHU'!$F$3:$F$17)</f>
        <v>1.8880370406437847</v>
      </c>
      <c r="E342" s="58" t="s">
        <v>19</v>
      </c>
      <c r="F342" s="56">
        <f>_xlfn.XLOOKUP(E342,CDP!B:B,CDP!C:C)</f>
        <v>1791.6000401969652</v>
      </c>
      <c r="G342" s="56">
        <f>_xlfn.XLOOKUP(E342,CDP!B:B,CDP!D:D)</f>
        <v>1921.8106722942418</v>
      </c>
      <c r="H342" s="56">
        <f>_xlfn.XLOOKUP(E342,CDP!B:B,CDP!E:E)</f>
        <v>2018.7619334740227</v>
      </c>
      <c r="I342" s="56">
        <f>_xlfn.XLOOKUP(E342,CDP!B:B,CDP!F:F)</f>
        <v>2202.2538438347906</v>
      </c>
      <c r="J342" s="57">
        <f t="shared" si="19"/>
        <v>7.2678404317830625E-2</v>
      </c>
      <c r="K342" s="57">
        <f t="shared" si="20"/>
        <v>5.0447873236150395E-2</v>
      </c>
      <c r="L342" s="57">
        <f t="shared" si="21"/>
        <v>9.0893288266537947E-2</v>
      </c>
    </row>
    <row r="343" spans="1:12" x14ac:dyDescent="0.3">
      <c r="A343" s="7" t="s">
        <v>876</v>
      </c>
      <c r="B343" s="7" t="s">
        <v>877</v>
      </c>
      <c r="C343" s="7" t="s">
        <v>788</v>
      </c>
      <c r="D343" s="53">
        <f>_xlfn.XLOOKUP(C343,'County PPHU'!$B$3:$B$17,'County PPHU'!$F$3:$F$17)</f>
        <v>1.8880370406437847</v>
      </c>
      <c r="E343" s="60" t="s">
        <v>158</v>
      </c>
      <c r="F343" s="56">
        <f>_xlfn.XLOOKUP(E343,CDP!B:B,CDP!C:C)</f>
        <v>91898.241838093003</v>
      </c>
      <c r="G343" s="56">
        <f>_xlfn.XLOOKUP(E343,CDP!B:B,CDP!D:D)</f>
        <v>98576.554272772089</v>
      </c>
      <c r="H343" s="56">
        <f>_xlfn.XLOOKUP(E343,CDP!B:B,CDP!E:E)</f>
        <v>103550.4549832261</v>
      </c>
      <c r="I343" s="56">
        <f>_xlfn.XLOOKUP(E343,CDP!B:B,CDP!F:F)</f>
        <v>112961.54632781442</v>
      </c>
      <c r="J343" s="57">
        <f t="shared" si="19"/>
        <v>7.2670731246904444E-2</v>
      </c>
      <c r="K343" s="57">
        <f t="shared" si="20"/>
        <v>5.0457238510190572E-2</v>
      </c>
      <c r="L343" s="57">
        <f t="shared" si="21"/>
        <v>9.0884113895132582E-2</v>
      </c>
    </row>
    <row r="344" spans="1:12" x14ac:dyDescent="0.3">
      <c r="A344" s="7" t="s">
        <v>878</v>
      </c>
      <c r="B344" s="7" t="s">
        <v>879</v>
      </c>
      <c r="C344" s="7" t="s">
        <v>788</v>
      </c>
      <c r="D344" s="53">
        <f>_xlfn.XLOOKUP(C344,'County PPHU'!$B$3:$B$17,'County PPHU'!$F$3:$F$17)</f>
        <v>1.8880370406437847</v>
      </c>
      <c r="E344" s="60" t="s">
        <v>158</v>
      </c>
      <c r="F344" s="56">
        <f>_xlfn.XLOOKUP(E344,CDP!B:B,CDP!C:C)</f>
        <v>91898.241838093003</v>
      </c>
      <c r="G344" s="56">
        <f>_xlfn.XLOOKUP(E344,CDP!B:B,CDP!D:D)</f>
        <v>98576.554272772089</v>
      </c>
      <c r="H344" s="56">
        <f>_xlfn.XLOOKUP(E344,CDP!B:B,CDP!E:E)</f>
        <v>103550.4549832261</v>
      </c>
      <c r="I344" s="56">
        <f>_xlfn.XLOOKUP(E344,CDP!B:B,CDP!F:F)</f>
        <v>112961.54632781442</v>
      </c>
      <c r="J344" s="57">
        <f t="shared" si="19"/>
        <v>7.2670731246904444E-2</v>
      </c>
      <c r="K344" s="57">
        <f t="shared" si="20"/>
        <v>5.0457238510190572E-2</v>
      </c>
      <c r="L344" s="57">
        <f t="shared" si="21"/>
        <v>9.0884113895132582E-2</v>
      </c>
    </row>
    <row r="345" spans="1:12" x14ac:dyDescent="0.3">
      <c r="A345" s="7" t="s">
        <v>880</v>
      </c>
      <c r="B345" s="7" t="s">
        <v>881</v>
      </c>
      <c r="C345" s="7" t="s">
        <v>788</v>
      </c>
      <c r="D345" s="53">
        <f>_xlfn.XLOOKUP(C345,'County PPHU'!$B$3:$B$17,'County PPHU'!$F$3:$F$17)</f>
        <v>1.8880370406437847</v>
      </c>
      <c r="E345" s="59" t="s">
        <v>158</v>
      </c>
      <c r="F345" s="56">
        <f>_xlfn.XLOOKUP(E345,CDP!B:B,CDP!C:C)</f>
        <v>91898.241838093003</v>
      </c>
      <c r="G345" s="56">
        <f>_xlfn.XLOOKUP(E345,CDP!B:B,CDP!D:D)</f>
        <v>98576.554272772089</v>
      </c>
      <c r="H345" s="56">
        <f>_xlfn.XLOOKUP(E345,CDP!B:B,CDP!E:E)</f>
        <v>103550.4549832261</v>
      </c>
      <c r="I345" s="56">
        <f>_xlfn.XLOOKUP(E345,CDP!B:B,CDP!F:F)</f>
        <v>112961.54632781442</v>
      </c>
      <c r="J345" s="57">
        <f t="shared" si="19"/>
        <v>7.2670731246904444E-2</v>
      </c>
      <c r="K345" s="57">
        <f t="shared" si="20"/>
        <v>5.0457238510190572E-2</v>
      </c>
      <c r="L345" s="57">
        <f t="shared" si="21"/>
        <v>9.0884113895132582E-2</v>
      </c>
    </row>
    <row r="346" spans="1:12" x14ac:dyDescent="0.3">
      <c r="A346" s="7" t="s">
        <v>882</v>
      </c>
      <c r="B346" s="7" t="s">
        <v>883</v>
      </c>
      <c r="C346" s="7" t="s">
        <v>788</v>
      </c>
      <c r="D346" s="53">
        <f>_xlfn.XLOOKUP(C346,'County PPHU'!$B$3:$B$17,'County PPHU'!$F$3:$F$17)</f>
        <v>1.8880370406437847</v>
      </c>
      <c r="E346" s="58" t="s">
        <v>56</v>
      </c>
      <c r="F346" s="56">
        <f>_xlfn.XLOOKUP(E346,CDP!B:B,CDP!C:C)</f>
        <v>18689.435986333032</v>
      </c>
      <c r="G346" s="56">
        <f>_xlfn.XLOOKUP(E346,CDP!B:B,CDP!D:D)</f>
        <v>20047.754371419956</v>
      </c>
      <c r="H346" s="56">
        <f>_xlfn.XLOOKUP(E346,CDP!B:B,CDP!E:E)</f>
        <v>21059.120942618832</v>
      </c>
      <c r="I346" s="56">
        <f>_xlfn.XLOOKUP(E346,CDP!B:B,CDP!F:F)</f>
        <v>22973.253693096172</v>
      </c>
      <c r="J346" s="57">
        <f t="shared" si="19"/>
        <v>7.2678404317830569E-2</v>
      </c>
      <c r="K346" s="57">
        <f t="shared" si="20"/>
        <v>5.0447873236150499E-2</v>
      </c>
      <c r="L346" s="57">
        <f t="shared" si="21"/>
        <v>9.0893288266537947E-2</v>
      </c>
    </row>
    <row r="347" spans="1:12" x14ac:dyDescent="0.3">
      <c r="A347" s="7" t="s">
        <v>884</v>
      </c>
      <c r="B347" s="7" t="s">
        <v>885</v>
      </c>
      <c r="C347" s="7" t="s">
        <v>788</v>
      </c>
      <c r="D347" s="53">
        <f>_xlfn.XLOOKUP(C347,'County PPHU'!$B$3:$B$17,'County PPHU'!$F$3:$F$17)</f>
        <v>1.8880370406437847</v>
      </c>
      <c r="E347" s="60" t="s">
        <v>158</v>
      </c>
      <c r="F347" s="56">
        <f>_xlfn.XLOOKUP(E347,CDP!B:B,CDP!C:C)</f>
        <v>91898.241838093003</v>
      </c>
      <c r="G347" s="56">
        <f>_xlfn.XLOOKUP(E347,CDP!B:B,CDP!D:D)</f>
        <v>98576.554272772089</v>
      </c>
      <c r="H347" s="56">
        <f>_xlfn.XLOOKUP(E347,CDP!B:B,CDP!E:E)</f>
        <v>103550.4549832261</v>
      </c>
      <c r="I347" s="56">
        <f>_xlfn.XLOOKUP(E347,CDP!B:B,CDP!F:F)</f>
        <v>112961.54632781442</v>
      </c>
      <c r="J347" s="57">
        <f t="shared" si="19"/>
        <v>7.2670731246904444E-2</v>
      </c>
      <c r="K347" s="57">
        <f t="shared" si="20"/>
        <v>5.0457238510190572E-2</v>
      </c>
      <c r="L347" s="57">
        <f t="shared" si="21"/>
        <v>9.0884113895132582E-2</v>
      </c>
    </row>
    <row r="348" spans="1:12" x14ac:dyDescent="0.3">
      <c r="A348" s="7" t="s">
        <v>886</v>
      </c>
      <c r="B348" s="7" t="s">
        <v>887</v>
      </c>
      <c r="C348" s="7" t="s">
        <v>788</v>
      </c>
      <c r="D348" s="53">
        <f>_xlfn.XLOOKUP(C348,'County PPHU'!$B$3:$B$17,'County PPHU'!$F$3:$F$17)</f>
        <v>1.8880370406437847</v>
      </c>
      <c r="E348" s="58" t="s">
        <v>26</v>
      </c>
      <c r="F348" s="56">
        <f>_xlfn.XLOOKUP(E348,CDP!B:B,CDP!C:C)</f>
        <v>45341.82527130469</v>
      </c>
      <c r="G348" s="56">
        <f>_xlfn.XLOOKUP(E348,CDP!B:B,CDP!D:D)</f>
        <v>47473.893948602054</v>
      </c>
      <c r="H348" s="56">
        <f>_xlfn.XLOOKUP(E348,CDP!B:B,CDP!E:E)</f>
        <v>48826.77039431809</v>
      </c>
      <c r="I348" s="56">
        <f>_xlfn.XLOOKUP(E348,CDP!B:B,CDP!F:F)</f>
        <v>51414.028933699978</v>
      </c>
      <c r="J348" s="57">
        <f t="shared" si="19"/>
        <v>4.7022118420245389E-2</v>
      </c>
      <c r="K348" s="57">
        <f t="shared" si="20"/>
        <v>2.8497271514755819E-2</v>
      </c>
      <c r="L348" s="57">
        <f t="shared" si="21"/>
        <v>5.2988524911386808E-2</v>
      </c>
    </row>
    <row r="349" spans="1:12" x14ac:dyDescent="0.3">
      <c r="A349" s="7" t="s">
        <v>888</v>
      </c>
      <c r="B349" s="7" t="s">
        <v>889</v>
      </c>
      <c r="C349" s="7" t="s">
        <v>788</v>
      </c>
      <c r="D349" s="53">
        <f>_xlfn.XLOOKUP(C349,'County PPHU'!$B$3:$B$17,'County PPHU'!$F$3:$F$17)</f>
        <v>1.8880370406437847</v>
      </c>
      <c r="E349" s="61" t="s">
        <v>47</v>
      </c>
      <c r="F349" s="56">
        <f>_xlfn.XLOOKUP(E349,CDP!B:B,CDP!C:C)</f>
        <v>2001.697467591197</v>
      </c>
      <c r="G349" s="56">
        <f>_xlfn.XLOOKUP(E349,CDP!B:B,CDP!D:D)</f>
        <v>2147.1776454627675</v>
      </c>
      <c r="H349" s="56">
        <f>_xlfn.XLOOKUP(E349,CDP!B:B,CDP!E:E)</f>
        <v>2255.4981911365694</v>
      </c>
      <c r="I349" s="56">
        <f>_xlfn.XLOOKUP(E349,CDP!B:B,CDP!F:F)</f>
        <v>2460.5078384082003</v>
      </c>
      <c r="J349" s="57">
        <f t="shared" si="19"/>
        <v>7.2678404317830542E-2</v>
      </c>
      <c r="K349" s="57">
        <f t="shared" si="20"/>
        <v>5.0447873236150555E-2</v>
      </c>
      <c r="L349" s="57">
        <f t="shared" si="21"/>
        <v>9.0893288266537864E-2</v>
      </c>
    </row>
    <row r="350" spans="1:12" x14ac:dyDescent="0.3">
      <c r="A350" s="7" t="s">
        <v>890</v>
      </c>
      <c r="B350" s="7" t="s">
        <v>891</v>
      </c>
      <c r="C350" s="7" t="s">
        <v>788</v>
      </c>
      <c r="D350" s="53">
        <f>_xlfn.XLOOKUP(C350,'County PPHU'!$B$3:$B$17,'County PPHU'!$F$3:$F$17)</f>
        <v>1.8880370406437847</v>
      </c>
      <c r="E350" s="60" t="s">
        <v>158</v>
      </c>
      <c r="F350" s="56">
        <f>_xlfn.XLOOKUP(E350,CDP!B:B,CDP!C:C)</f>
        <v>91898.241838093003</v>
      </c>
      <c r="G350" s="56">
        <f>_xlfn.XLOOKUP(E350,CDP!B:B,CDP!D:D)</f>
        <v>98576.554272772089</v>
      </c>
      <c r="H350" s="56">
        <f>_xlfn.XLOOKUP(E350,CDP!B:B,CDP!E:E)</f>
        <v>103550.4549832261</v>
      </c>
      <c r="I350" s="56">
        <f>_xlfn.XLOOKUP(E350,CDP!B:B,CDP!F:F)</f>
        <v>112961.54632781442</v>
      </c>
      <c r="J350" s="57">
        <f t="shared" si="19"/>
        <v>7.2670731246904444E-2</v>
      </c>
      <c r="K350" s="57">
        <f t="shared" si="20"/>
        <v>5.0457238510190572E-2</v>
      </c>
      <c r="L350" s="57">
        <f t="shared" si="21"/>
        <v>9.0884113895132582E-2</v>
      </c>
    </row>
    <row r="351" spans="1:12" x14ac:dyDescent="0.3">
      <c r="A351" s="7" t="s">
        <v>892</v>
      </c>
      <c r="B351" s="7" t="s">
        <v>893</v>
      </c>
      <c r="C351" s="7" t="s">
        <v>788</v>
      </c>
      <c r="D351" s="53">
        <f>_xlfn.XLOOKUP(C351,'County PPHU'!$B$3:$B$17,'County PPHU'!$F$3:$F$17)</f>
        <v>1.8880370406437847</v>
      </c>
      <c r="E351" s="60" t="s">
        <v>158</v>
      </c>
      <c r="F351" s="56">
        <f>_xlfn.XLOOKUP(E351,CDP!B:B,CDP!C:C)</f>
        <v>91898.241838093003</v>
      </c>
      <c r="G351" s="56">
        <f>_xlfn.XLOOKUP(E351,CDP!B:B,CDP!D:D)</f>
        <v>98576.554272772089</v>
      </c>
      <c r="H351" s="56">
        <f>_xlfn.XLOOKUP(E351,CDP!B:B,CDP!E:E)</f>
        <v>103550.4549832261</v>
      </c>
      <c r="I351" s="56">
        <f>_xlfn.XLOOKUP(E351,CDP!B:B,CDP!F:F)</f>
        <v>112961.54632781442</v>
      </c>
      <c r="J351" s="57">
        <f t="shared" si="19"/>
        <v>7.2670731246904444E-2</v>
      </c>
      <c r="K351" s="57">
        <f t="shared" si="20"/>
        <v>5.0457238510190572E-2</v>
      </c>
      <c r="L351" s="57">
        <f t="shared" si="21"/>
        <v>9.0884113895132582E-2</v>
      </c>
    </row>
    <row r="352" spans="1:12" x14ac:dyDescent="0.3">
      <c r="A352" s="7" t="s">
        <v>894</v>
      </c>
      <c r="B352" s="7" t="s">
        <v>895</v>
      </c>
      <c r="C352" s="7" t="s">
        <v>896</v>
      </c>
      <c r="D352" s="53">
        <f>_xlfn.XLOOKUP(C352,'County PPHU'!$B$3:$B$17,'County PPHU'!$F$3:$F$17)</f>
        <v>2.4249454644610071</v>
      </c>
      <c r="E352" s="58" t="s">
        <v>172</v>
      </c>
      <c r="F352" s="56">
        <f>_xlfn.XLOOKUP(E352,CDP!B:B,CDP!C:C)</f>
        <v>2329.9512237063673</v>
      </c>
      <c r="G352" s="56">
        <f>_xlfn.XLOOKUP(E352,CDP!B:B,CDP!D:D)</f>
        <v>2295.0232794324993</v>
      </c>
      <c r="H352" s="56">
        <f>_xlfn.XLOOKUP(E352,CDP!B:B,CDP!E:E)</f>
        <v>2258.5548147242289</v>
      </c>
      <c r="I352" s="56">
        <f>_xlfn.XLOOKUP(E352,CDP!B:B,CDP!F:F)</f>
        <v>2152.2781353579626</v>
      </c>
      <c r="J352" s="57">
        <f t="shared" si="19"/>
        <v>-1.499084784200177E-2</v>
      </c>
      <c r="K352" s="57">
        <f t="shared" si="20"/>
        <v>-1.5890237382379897E-2</v>
      </c>
      <c r="L352" s="57">
        <f t="shared" si="21"/>
        <v>-4.7055169382392327E-2</v>
      </c>
    </row>
    <row r="353" spans="1:12" x14ac:dyDescent="0.3">
      <c r="A353" s="7" t="s">
        <v>897</v>
      </c>
      <c r="B353" s="7" t="s">
        <v>898</v>
      </c>
      <c r="C353" s="7" t="s">
        <v>896</v>
      </c>
      <c r="D353" s="53">
        <f>_xlfn.XLOOKUP(C353,'County PPHU'!$B$3:$B$17,'County PPHU'!$F$3:$F$17)</f>
        <v>2.4249454644610071</v>
      </c>
      <c r="E353" s="60" t="s">
        <v>159</v>
      </c>
      <c r="F353" s="56">
        <f>_xlfn.XLOOKUP(E353,CDP!B:B,CDP!C:C)</f>
        <v>66860.067326646982</v>
      </c>
      <c r="G353" s="56">
        <f>_xlfn.XLOOKUP(E353,CDP!B:B,CDP!D:D)</f>
        <v>65873.88237796769</v>
      </c>
      <c r="H353" s="56">
        <f>_xlfn.XLOOKUP(E353,CDP!B:B,CDP!E:E)</f>
        <v>64844.185690586448</v>
      </c>
      <c r="I353" s="56">
        <f>_xlfn.XLOOKUP(E353,CDP!B:B,CDP!F:F)</f>
        <v>61850.776547690628</v>
      </c>
      <c r="J353" s="57">
        <f t="shared" si="19"/>
        <v>-1.4749984379484016E-2</v>
      </c>
      <c r="K353" s="57">
        <f t="shared" si="20"/>
        <v>-1.5631334456243255E-2</v>
      </c>
      <c r="L353" s="57">
        <f t="shared" si="21"/>
        <v>-4.6163107933520998E-2</v>
      </c>
    </row>
    <row r="354" spans="1:12" x14ac:dyDescent="0.3">
      <c r="A354" s="7" t="s">
        <v>899</v>
      </c>
      <c r="B354" s="7" t="s">
        <v>900</v>
      </c>
      <c r="C354" s="7" t="s">
        <v>896</v>
      </c>
      <c r="D354" s="53">
        <f>_xlfn.XLOOKUP(C354,'County PPHU'!$B$3:$B$17,'County PPHU'!$F$3:$F$17)</f>
        <v>2.4249454644610071</v>
      </c>
      <c r="E354" s="61" t="s">
        <v>128</v>
      </c>
      <c r="F354" s="56">
        <f>_xlfn.XLOOKUP(E354,CDP!B:B,CDP!C:C)</f>
        <v>12032.705376580994</v>
      </c>
      <c r="G354" s="56">
        <f>_xlfn.XLOOKUP(E354,CDP!B:B,CDP!D:D)</f>
        <v>11991.067156322943</v>
      </c>
      <c r="H354" s="56">
        <f>_xlfn.XLOOKUP(E354,CDP!B:B,CDP!E:E)</f>
        <v>11939.148605081524</v>
      </c>
      <c r="I354" s="56">
        <f>_xlfn.XLOOKUP(E354,CDP!B:B,CDP!F:F)</f>
        <v>11651.807208189226</v>
      </c>
      <c r="J354" s="57">
        <f t="shared" si="19"/>
        <v>-3.4604204918946379E-3</v>
      </c>
      <c r="K354" s="57">
        <f t="shared" si="20"/>
        <v>-4.32976903261207E-3</v>
      </c>
      <c r="L354" s="57">
        <f t="shared" si="21"/>
        <v>-2.4067159761291517E-2</v>
      </c>
    </row>
    <row r="355" spans="1:12" x14ac:dyDescent="0.3">
      <c r="A355" s="7" t="s">
        <v>901</v>
      </c>
      <c r="B355" s="7" t="s">
        <v>902</v>
      </c>
      <c r="C355" s="7" t="s">
        <v>896</v>
      </c>
      <c r="D355" s="53">
        <f>_xlfn.XLOOKUP(C355,'County PPHU'!$B$3:$B$17,'County PPHU'!$F$3:$F$17)</f>
        <v>2.4249454644610071</v>
      </c>
      <c r="E355" s="61" t="s">
        <v>69</v>
      </c>
      <c r="F355" s="56">
        <f>_xlfn.XLOOKUP(E355,CDP!B:B,CDP!C:C)</f>
        <v>2891.7338956321423</v>
      </c>
      <c r="G355" s="56">
        <f>_xlfn.XLOOKUP(E355,CDP!B:B,CDP!D:D)</f>
        <v>2848.3843528031621</v>
      </c>
      <c r="H355" s="56">
        <f>_xlfn.XLOOKUP(E355,CDP!B:B,CDP!E:E)</f>
        <v>2803.1228492808636</v>
      </c>
      <c r="I355" s="56">
        <f>_xlfn.XLOOKUP(E355,CDP!B:B,CDP!F:F)</f>
        <v>2671.2214288082978</v>
      </c>
      <c r="J355" s="57">
        <f t="shared" si="19"/>
        <v>-1.4990847842001692E-2</v>
      </c>
      <c r="K355" s="57">
        <f t="shared" si="20"/>
        <v>-1.5890237382379775E-2</v>
      </c>
      <c r="L355" s="57">
        <f t="shared" si="21"/>
        <v>-4.7055169382392549E-2</v>
      </c>
    </row>
    <row r="356" spans="1:12" x14ac:dyDescent="0.3">
      <c r="A356" s="7" t="s">
        <v>903</v>
      </c>
      <c r="B356" s="7" t="s">
        <v>904</v>
      </c>
      <c r="C356" s="7" t="s">
        <v>896</v>
      </c>
      <c r="D356" s="53">
        <f>_xlfn.XLOOKUP(C356,'County PPHU'!$B$3:$B$17,'County PPHU'!$F$3:$F$17)</f>
        <v>2.4249454644610071</v>
      </c>
      <c r="E356" s="61" t="s">
        <v>83</v>
      </c>
      <c r="F356" s="56">
        <f>_xlfn.XLOOKUP(E356,CDP!B:B,CDP!C:C)</f>
        <v>2754.0322815544214</v>
      </c>
      <c r="G356" s="56">
        <f>_xlfn.XLOOKUP(E356,CDP!B:B,CDP!D:D)</f>
        <v>2712.7470026696778</v>
      </c>
      <c r="H356" s="56">
        <f>_xlfn.XLOOKUP(E356,CDP!B:B,CDP!E:E)</f>
        <v>2669.6408088389176</v>
      </c>
      <c r="I356" s="56">
        <f>_xlfn.XLOOKUP(E356,CDP!B:B,CDP!F:F)</f>
        <v>2544.0204083888552</v>
      </c>
      <c r="J356" s="57">
        <f t="shared" si="19"/>
        <v>-1.4990847842001857E-2</v>
      </c>
      <c r="K356" s="57">
        <f t="shared" si="20"/>
        <v>-1.589023738237973E-2</v>
      </c>
      <c r="L356" s="57">
        <f t="shared" si="21"/>
        <v>-4.705516938239241E-2</v>
      </c>
    </row>
    <row r="357" spans="1:12" x14ac:dyDescent="0.3">
      <c r="A357" s="7" t="s">
        <v>905</v>
      </c>
      <c r="B357" s="7" t="s">
        <v>906</v>
      </c>
      <c r="C357" s="7" t="s">
        <v>896</v>
      </c>
      <c r="D357" s="53">
        <f>_xlfn.XLOOKUP(C357,'County PPHU'!$B$3:$B$17,'County PPHU'!$F$3:$F$17)</f>
        <v>2.4249454644610071</v>
      </c>
      <c r="E357" s="60" t="s">
        <v>159</v>
      </c>
      <c r="F357" s="56">
        <f>_xlfn.XLOOKUP(E357,CDP!B:B,CDP!C:C)</f>
        <v>66860.067326646982</v>
      </c>
      <c r="G357" s="56">
        <f>_xlfn.XLOOKUP(E357,CDP!B:B,CDP!D:D)</f>
        <v>65873.88237796769</v>
      </c>
      <c r="H357" s="56">
        <f>_xlfn.XLOOKUP(E357,CDP!B:B,CDP!E:E)</f>
        <v>64844.185690586448</v>
      </c>
      <c r="I357" s="56">
        <f>_xlfn.XLOOKUP(E357,CDP!B:B,CDP!F:F)</f>
        <v>61850.776547690628</v>
      </c>
      <c r="J357" s="57">
        <f t="shared" si="19"/>
        <v>-1.4749984379484016E-2</v>
      </c>
      <c r="K357" s="57">
        <f t="shared" si="20"/>
        <v>-1.5631334456243255E-2</v>
      </c>
      <c r="L357" s="57">
        <f t="shared" si="21"/>
        <v>-4.6163107933520998E-2</v>
      </c>
    </row>
    <row r="358" spans="1:12" x14ac:dyDescent="0.3">
      <c r="A358" s="7" t="s">
        <v>907</v>
      </c>
      <c r="B358" s="7" t="s">
        <v>908</v>
      </c>
      <c r="C358" s="7" t="s">
        <v>896</v>
      </c>
      <c r="D358" s="53">
        <f>_xlfn.XLOOKUP(C358,'County PPHU'!$B$3:$B$17,'County PPHU'!$F$3:$F$17)</f>
        <v>2.4249454644610071</v>
      </c>
      <c r="E358" s="61" t="s">
        <v>128</v>
      </c>
      <c r="F358" s="56">
        <f>_xlfn.XLOOKUP(E358,CDP!B:B,CDP!C:C)</f>
        <v>12032.705376580994</v>
      </c>
      <c r="G358" s="56">
        <f>_xlfn.XLOOKUP(E358,CDP!B:B,CDP!D:D)</f>
        <v>11991.067156322943</v>
      </c>
      <c r="H358" s="56">
        <f>_xlfn.XLOOKUP(E358,CDP!B:B,CDP!E:E)</f>
        <v>11939.148605081524</v>
      </c>
      <c r="I358" s="56">
        <f>_xlfn.XLOOKUP(E358,CDP!B:B,CDP!F:F)</f>
        <v>11651.807208189226</v>
      </c>
      <c r="J358" s="57">
        <f t="shared" si="19"/>
        <v>-3.4604204918946379E-3</v>
      </c>
      <c r="K358" s="57">
        <f t="shared" si="20"/>
        <v>-4.32976903261207E-3</v>
      </c>
      <c r="L358" s="57">
        <f t="shared" si="21"/>
        <v>-2.4067159761291517E-2</v>
      </c>
    </row>
    <row r="359" spans="1:12" x14ac:dyDescent="0.3">
      <c r="A359" s="7" t="s">
        <v>909</v>
      </c>
      <c r="B359" s="7" t="s">
        <v>910</v>
      </c>
      <c r="C359" s="7" t="s">
        <v>896</v>
      </c>
      <c r="D359" s="53">
        <f>_xlfn.XLOOKUP(C359,'County PPHU'!$B$3:$B$17,'County PPHU'!$F$3:$F$17)</f>
        <v>2.4249454644610071</v>
      </c>
      <c r="E359" s="61" t="s">
        <v>114</v>
      </c>
      <c r="F359" s="56">
        <f>_xlfn.XLOOKUP(E359,CDP!B:B,CDP!C:C)</f>
        <v>4001.7002894853772</v>
      </c>
      <c r="G359" s="56">
        <f>_xlfn.XLOOKUP(E359,CDP!B:B,CDP!D:D)</f>
        <v>3968.9939550359736</v>
      </c>
      <c r="H359" s="56">
        <f>_xlfn.XLOOKUP(E359,CDP!B:B,CDP!E:E)</f>
        <v>3933.2087733172903</v>
      </c>
      <c r="I359" s="56">
        <f>_xlfn.XLOOKUP(E359,CDP!B:B,CDP!F:F)</f>
        <v>3802.7500808832738</v>
      </c>
      <c r="J359" s="57">
        <f t="shared" si="19"/>
        <v>-8.1731094493360107E-3</v>
      </c>
      <c r="K359" s="57">
        <f t="shared" si="20"/>
        <v>-9.0161844850577544E-3</v>
      </c>
      <c r="L359" s="57">
        <f t="shared" si="21"/>
        <v>-3.3168514552047765E-2</v>
      </c>
    </row>
    <row r="360" spans="1:12" x14ac:dyDescent="0.3">
      <c r="A360" s="7" t="s">
        <v>911</v>
      </c>
      <c r="B360" s="7" t="s">
        <v>912</v>
      </c>
      <c r="C360" s="7" t="s">
        <v>896</v>
      </c>
      <c r="D360" s="53">
        <f>_xlfn.XLOOKUP(C360,'County PPHU'!$B$3:$B$17,'County PPHU'!$F$3:$F$17)</f>
        <v>2.4249454644610071</v>
      </c>
      <c r="E360" s="61" t="s">
        <v>69</v>
      </c>
      <c r="F360" s="56">
        <f>_xlfn.XLOOKUP(E360,CDP!B:B,CDP!C:C)</f>
        <v>2891.7338956321423</v>
      </c>
      <c r="G360" s="56">
        <f>_xlfn.XLOOKUP(E360,CDP!B:B,CDP!D:D)</f>
        <v>2848.3843528031621</v>
      </c>
      <c r="H360" s="56">
        <f>_xlfn.XLOOKUP(E360,CDP!B:B,CDP!E:E)</f>
        <v>2803.1228492808636</v>
      </c>
      <c r="I360" s="56">
        <f>_xlfn.XLOOKUP(E360,CDP!B:B,CDP!F:F)</f>
        <v>2671.2214288082978</v>
      </c>
      <c r="J360" s="57">
        <f t="shared" si="19"/>
        <v>-1.4990847842001692E-2</v>
      </c>
      <c r="K360" s="57">
        <f t="shared" si="20"/>
        <v>-1.5890237382379775E-2</v>
      </c>
      <c r="L360" s="57">
        <f t="shared" si="21"/>
        <v>-4.7055169382392549E-2</v>
      </c>
    </row>
    <row r="361" spans="1:12" x14ac:dyDescent="0.3">
      <c r="A361" s="7" t="s">
        <v>913</v>
      </c>
      <c r="B361" s="7" t="s">
        <v>914</v>
      </c>
      <c r="C361" s="7" t="s">
        <v>896</v>
      </c>
      <c r="D361" s="53">
        <f>_xlfn.XLOOKUP(C361,'County PPHU'!$B$3:$B$17,'County PPHU'!$F$3:$F$17)</f>
        <v>2.4249454644610071</v>
      </c>
      <c r="E361" s="58" t="s">
        <v>70</v>
      </c>
      <c r="F361" s="56">
        <f>_xlfn.XLOOKUP(E361,CDP!B:B,CDP!C:C)</f>
        <v>4733.8782915464208</v>
      </c>
      <c r="G361" s="56">
        <f>_xlfn.XLOOKUP(E361,CDP!B:B,CDP!D:D)</f>
        <v>4579.005945023293</v>
      </c>
      <c r="H361" s="56">
        <f>_xlfn.XLOOKUP(E361,CDP!B:B,CDP!E:E)</f>
        <v>4422.586458451714</v>
      </c>
      <c r="I361" s="56">
        <f>_xlfn.XLOOKUP(E361,CDP!B:B,CDP!F:F)</f>
        <v>4053.2648557369257</v>
      </c>
      <c r="J361" s="57">
        <f t="shared" si="19"/>
        <v>-3.2715743199332549E-2</v>
      </c>
      <c r="K361" s="57">
        <f t="shared" si="20"/>
        <v>-3.4160140530410103E-2</v>
      </c>
      <c r="L361" s="57">
        <f t="shared" si="21"/>
        <v>-8.3508057148097586E-2</v>
      </c>
    </row>
    <row r="362" spans="1:12" x14ac:dyDescent="0.3">
      <c r="A362" s="7" t="s">
        <v>915</v>
      </c>
      <c r="B362" s="7" t="s">
        <v>916</v>
      </c>
      <c r="C362" s="7" t="s">
        <v>896</v>
      </c>
      <c r="D362" s="53">
        <f>_xlfn.XLOOKUP(C362,'County PPHU'!$B$3:$B$17,'County PPHU'!$F$3:$F$17)</f>
        <v>2.4249454644610071</v>
      </c>
      <c r="E362" s="61" t="s">
        <v>74</v>
      </c>
      <c r="F362" s="56">
        <f>_xlfn.XLOOKUP(E362,CDP!B:B,CDP!C:C)</f>
        <v>1304.1739826056626</v>
      </c>
      <c r="G362" s="56">
        <f>_xlfn.XLOOKUP(E362,CDP!B:B,CDP!D:D)</f>
        <v>1284.6233088729234</v>
      </c>
      <c r="H362" s="56">
        <f>_xlfn.XLOOKUP(E362,CDP!B:B,CDP!E:E)</f>
        <v>1264.2103395479946</v>
      </c>
      <c r="I362" s="56">
        <f>_xlfn.XLOOKUP(E362,CDP!B:B,CDP!F:F)</f>
        <v>1204.7227078855917</v>
      </c>
      <c r="J362" s="57">
        <f t="shared" ref="J362:J425" si="22">((G362-F362)/F362)</f>
        <v>-1.4990847842001918E-2</v>
      </c>
      <c r="K362" s="57">
        <f t="shared" ref="K362:K425" si="23">((H362-G362)/G362)</f>
        <v>-1.5890237382379661E-2</v>
      </c>
      <c r="L362" s="57">
        <f t="shared" si="21"/>
        <v>-4.7055169382392577E-2</v>
      </c>
    </row>
    <row r="363" spans="1:12" x14ac:dyDescent="0.3">
      <c r="A363" s="7" t="s">
        <v>917</v>
      </c>
      <c r="B363" s="7" t="s">
        <v>918</v>
      </c>
      <c r="C363" s="7" t="s">
        <v>896</v>
      </c>
      <c r="D363" s="53">
        <f>_xlfn.XLOOKUP(C363,'County PPHU'!$B$3:$B$17,'County PPHU'!$F$3:$F$17)</f>
        <v>2.4249454644610071</v>
      </c>
      <c r="E363" s="61" t="s">
        <v>114</v>
      </c>
      <c r="F363" s="56">
        <f>_xlfn.XLOOKUP(E363,CDP!B:B,CDP!C:C)</f>
        <v>4001.7002894853772</v>
      </c>
      <c r="G363" s="56">
        <f>_xlfn.XLOOKUP(E363,CDP!B:B,CDP!D:D)</f>
        <v>3968.9939550359736</v>
      </c>
      <c r="H363" s="56">
        <f>_xlfn.XLOOKUP(E363,CDP!B:B,CDP!E:E)</f>
        <v>3933.2087733172903</v>
      </c>
      <c r="I363" s="56">
        <f>_xlfn.XLOOKUP(E363,CDP!B:B,CDP!F:F)</f>
        <v>3802.7500808832738</v>
      </c>
      <c r="J363" s="57">
        <f t="shared" si="22"/>
        <v>-8.1731094493360107E-3</v>
      </c>
      <c r="K363" s="57">
        <f t="shared" si="23"/>
        <v>-9.0161844850577544E-3</v>
      </c>
      <c r="L363" s="57">
        <f t="shared" si="21"/>
        <v>-3.3168514552047765E-2</v>
      </c>
    </row>
    <row r="364" spans="1:12" x14ac:dyDescent="0.3">
      <c r="A364" s="7" t="s">
        <v>919</v>
      </c>
      <c r="B364" s="7" t="s">
        <v>920</v>
      </c>
      <c r="C364" s="7" t="s">
        <v>896</v>
      </c>
      <c r="D364" s="53">
        <f>_xlfn.XLOOKUP(C364,'County PPHU'!$B$3:$B$17,'County PPHU'!$F$3:$F$17)</f>
        <v>2.4249454644610071</v>
      </c>
      <c r="E364" s="61" t="s">
        <v>114</v>
      </c>
      <c r="F364" s="56">
        <f>_xlfn.XLOOKUP(E364,CDP!B:B,CDP!C:C)</f>
        <v>4001.7002894853772</v>
      </c>
      <c r="G364" s="56">
        <f>_xlfn.XLOOKUP(E364,CDP!B:B,CDP!D:D)</f>
        <v>3968.9939550359736</v>
      </c>
      <c r="H364" s="56">
        <f>_xlfn.XLOOKUP(E364,CDP!B:B,CDP!E:E)</f>
        <v>3933.2087733172903</v>
      </c>
      <c r="I364" s="56">
        <f>_xlfn.XLOOKUP(E364,CDP!B:B,CDP!F:F)</f>
        <v>3802.7500808832738</v>
      </c>
      <c r="J364" s="57">
        <f t="shared" si="22"/>
        <v>-8.1731094493360107E-3</v>
      </c>
      <c r="K364" s="57">
        <f t="shared" si="23"/>
        <v>-9.0161844850577544E-3</v>
      </c>
      <c r="L364" s="57">
        <f t="shared" si="21"/>
        <v>-3.3168514552047765E-2</v>
      </c>
    </row>
    <row r="365" spans="1:12" x14ac:dyDescent="0.3">
      <c r="A365" s="7" t="s">
        <v>922</v>
      </c>
      <c r="B365" s="7" t="s">
        <v>923</v>
      </c>
      <c r="C365" s="7" t="s">
        <v>896</v>
      </c>
      <c r="D365" s="53">
        <f>_xlfn.XLOOKUP(C365,'County PPHU'!$B$3:$B$17,'County PPHU'!$F$3:$F$17)</f>
        <v>2.4249454644610071</v>
      </c>
      <c r="E365" s="60" t="s">
        <v>159</v>
      </c>
      <c r="F365" s="56">
        <f>_xlfn.XLOOKUP(E365,CDP!B:B,CDP!C:C)</f>
        <v>66860.067326646982</v>
      </c>
      <c r="G365" s="56">
        <f>_xlfn.XLOOKUP(E365,CDP!B:B,CDP!D:D)</f>
        <v>65873.88237796769</v>
      </c>
      <c r="H365" s="56">
        <f>_xlfn.XLOOKUP(E365,CDP!B:B,CDP!E:E)</f>
        <v>64844.185690586448</v>
      </c>
      <c r="I365" s="56">
        <f>_xlfn.XLOOKUP(E365,CDP!B:B,CDP!F:F)</f>
        <v>61850.776547690628</v>
      </c>
      <c r="J365" s="57">
        <f t="shared" si="22"/>
        <v>-1.4749984379484016E-2</v>
      </c>
      <c r="K365" s="57">
        <f t="shared" si="23"/>
        <v>-1.5631334456243255E-2</v>
      </c>
      <c r="L365" s="57">
        <f t="shared" si="21"/>
        <v>-4.6163107933520998E-2</v>
      </c>
    </row>
    <row r="366" spans="1:12" x14ac:dyDescent="0.3">
      <c r="A366" s="7" t="s">
        <v>924</v>
      </c>
      <c r="B366" s="7" t="s">
        <v>925</v>
      </c>
      <c r="C366" s="7" t="s">
        <v>896</v>
      </c>
      <c r="D366" s="53">
        <f>_xlfn.XLOOKUP(C366,'County PPHU'!$B$3:$B$17,'County PPHU'!$F$3:$F$17)</f>
        <v>2.4249454644610071</v>
      </c>
      <c r="E366" s="60" t="s">
        <v>159</v>
      </c>
      <c r="F366" s="56">
        <f>_xlfn.XLOOKUP(E366,CDP!B:B,CDP!C:C)</f>
        <v>66860.067326646982</v>
      </c>
      <c r="G366" s="56">
        <f>_xlfn.XLOOKUP(E366,CDP!B:B,CDP!D:D)</f>
        <v>65873.88237796769</v>
      </c>
      <c r="H366" s="56">
        <f>_xlfn.XLOOKUP(E366,CDP!B:B,CDP!E:E)</f>
        <v>64844.185690586448</v>
      </c>
      <c r="I366" s="56">
        <f>_xlfn.XLOOKUP(E366,CDP!B:B,CDP!F:F)</f>
        <v>61850.776547690628</v>
      </c>
      <c r="J366" s="57">
        <f t="shared" si="22"/>
        <v>-1.4749984379484016E-2</v>
      </c>
      <c r="K366" s="57">
        <f t="shared" si="23"/>
        <v>-1.5631334456243255E-2</v>
      </c>
      <c r="L366" s="57">
        <f t="shared" si="21"/>
        <v>-4.6163107933520998E-2</v>
      </c>
    </row>
    <row r="367" spans="1:12" x14ac:dyDescent="0.3">
      <c r="A367" s="7" t="s">
        <v>926</v>
      </c>
      <c r="B367" s="7" t="s">
        <v>927</v>
      </c>
      <c r="C367" s="7" t="s">
        <v>896</v>
      </c>
      <c r="D367" s="53">
        <f>_xlfn.XLOOKUP(C367,'County PPHU'!$B$3:$B$17,'County PPHU'!$F$3:$F$17)</f>
        <v>2.4249454644610071</v>
      </c>
      <c r="E367" s="61" t="s">
        <v>128</v>
      </c>
      <c r="F367" s="56">
        <f>_xlfn.XLOOKUP(E367,CDP!B:B,CDP!C:C)</f>
        <v>12032.705376580994</v>
      </c>
      <c r="G367" s="56">
        <f>_xlfn.XLOOKUP(E367,CDP!B:B,CDP!D:D)</f>
        <v>11991.067156322943</v>
      </c>
      <c r="H367" s="56">
        <f>_xlfn.XLOOKUP(E367,CDP!B:B,CDP!E:E)</f>
        <v>11939.148605081524</v>
      </c>
      <c r="I367" s="56">
        <f>_xlfn.XLOOKUP(E367,CDP!B:B,CDP!F:F)</f>
        <v>11651.807208189226</v>
      </c>
      <c r="J367" s="57">
        <f t="shared" si="22"/>
        <v>-3.4604204918946379E-3</v>
      </c>
      <c r="K367" s="57">
        <f t="shared" si="23"/>
        <v>-4.32976903261207E-3</v>
      </c>
      <c r="L367" s="57">
        <f t="shared" si="21"/>
        <v>-2.4067159761291517E-2</v>
      </c>
    </row>
    <row r="368" spans="1:12" x14ac:dyDescent="0.3">
      <c r="A368" s="7" t="s">
        <v>928</v>
      </c>
      <c r="B368" s="7" t="s">
        <v>921</v>
      </c>
      <c r="C368" s="7" t="s">
        <v>896</v>
      </c>
      <c r="D368" s="53">
        <f>_xlfn.XLOOKUP(C368,'County PPHU'!$B$3:$B$17,'County PPHU'!$F$3:$F$17)</f>
        <v>2.4249454644610071</v>
      </c>
      <c r="E368" s="61" t="s">
        <v>128</v>
      </c>
      <c r="F368" s="56">
        <f>_xlfn.XLOOKUP(E368,CDP!B:B,CDP!C:C)</f>
        <v>12032.705376580994</v>
      </c>
      <c r="G368" s="56">
        <f>_xlfn.XLOOKUP(E368,CDP!B:B,CDP!D:D)</f>
        <v>11991.067156322943</v>
      </c>
      <c r="H368" s="56">
        <f>_xlfn.XLOOKUP(E368,CDP!B:B,CDP!E:E)</f>
        <v>11939.148605081524</v>
      </c>
      <c r="I368" s="56">
        <f>_xlfn.XLOOKUP(E368,CDP!B:B,CDP!F:F)</f>
        <v>11651.807208189226</v>
      </c>
      <c r="J368" s="57">
        <f t="shared" si="22"/>
        <v>-3.4604204918946379E-3</v>
      </c>
      <c r="K368" s="57">
        <f t="shared" si="23"/>
        <v>-4.32976903261207E-3</v>
      </c>
      <c r="L368" s="57">
        <f t="shared" si="21"/>
        <v>-2.4067159761291517E-2</v>
      </c>
    </row>
    <row r="369" spans="1:12" x14ac:dyDescent="0.3">
      <c r="A369" s="7" t="s">
        <v>929</v>
      </c>
      <c r="B369" s="7" t="s">
        <v>930</v>
      </c>
      <c r="C369" s="7" t="s">
        <v>896</v>
      </c>
      <c r="D369" s="53">
        <f>_xlfn.XLOOKUP(C369,'County PPHU'!$B$3:$B$17,'County PPHU'!$F$3:$F$17)</f>
        <v>2.4249454644610071</v>
      </c>
      <c r="E369" s="58" t="s">
        <v>172</v>
      </c>
      <c r="F369" s="56">
        <f>_xlfn.XLOOKUP(E369,CDP!B:B,CDP!C:C)</f>
        <v>2329.9512237063673</v>
      </c>
      <c r="G369" s="56">
        <f>_xlfn.XLOOKUP(E369,CDP!B:B,CDP!D:D)</f>
        <v>2295.0232794324993</v>
      </c>
      <c r="H369" s="56">
        <f>_xlfn.XLOOKUP(E369,CDP!B:B,CDP!E:E)</f>
        <v>2258.5548147242289</v>
      </c>
      <c r="I369" s="56">
        <f>_xlfn.XLOOKUP(E369,CDP!B:B,CDP!F:F)</f>
        <v>2152.2781353579626</v>
      </c>
      <c r="J369" s="57">
        <f t="shared" si="22"/>
        <v>-1.499084784200177E-2</v>
      </c>
      <c r="K369" s="57">
        <f t="shared" si="23"/>
        <v>-1.5890237382379897E-2</v>
      </c>
      <c r="L369" s="57">
        <f t="shared" si="21"/>
        <v>-4.7055169382392327E-2</v>
      </c>
    </row>
    <row r="370" spans="1:12" x14ac:dyDescent="0.3">
      <c r="A370" s="7" t="s">
        <v>931</v>
      </c>
      <c r="B370" s="7" t="s">
        <v>932</v>
      </c>
      <c r="C370" s="7" t="s">
        <v>896</v>
      </c>
      <c r="D370" s="53">
        <f>_xlfn.XLOOKUP(C370,'County PPHU'!$B$3:$B$17,'County PPHU'!$F$3:$F$17)</f>
        <v>2.4249454644610071</v>
      </c>
      <c r="E370" s="60" t="s">
        <v>159</v>
      </c>
      <c r="F370" s="56">
        <f>_xlfn.XLOOKUP(E370,CDP!B:B,CDP!C:C)</f>
        <v>66860.067326646982</v>
      </c>
      <c r="G370" s="56">
        <f>_xlfn.XLOOKUP(E370,CDP!B:B,CDP!D:D)</f>
        <v>65873.88237796769</v>
      </c>
      <c r="H370" s="56">
        <f>_xlfn.XLOOKUP(E370,CDP!B:B,CDP!E:E)</f>
        <v>64844.185690586448</v>
      </c>
      <c r="I370" s="56">
        <f>_xlfn.XLOOKUP(E370,CDP!B:B,CDP!F:F)</f>
        <v>61850.776547690628</v>
      </c>
      <c r="J370" s="57">
        <f t="shared" si="22"/>
        <v>-1.4749984379484016E-2</v>
      </c>
      <c r="K370" s="57">
        <f t="shared" si="23"/>
        <v>-1.5631334456243255E-2</v>
      </c>
      <c r="L370" s="57">
        <f t="shared" si="21"/>
        <v>-4.6163107933520998E-2</v>
      </c>
    </row>
    <row r="371" spans="1:12" x14ac:dyDescent="0.3">
      <c r="A371" s="7" t="s">
        <v>933</v>
      </c>
      <c r="B371" s="7" t="s">
        <v>934</v>
      </c>
      <c r="C371" s="7" t="s">
        <v>896</v>
      </c>
      <c r="D371" s="53">
        <f>_xlfn.XLOOKUP(C371,'County PPHU'!$B$3:$B$17,'County PPHU'!$F$3:$F$17)</f>
        <v>2.4249454644610071</v>
      </c>
      <c r="E371" s="61" t="s">
        <v>142</v>
      </c>
      <c r="F371" s="56">
        <f>_xlfn.XLOOKUP(E371,CDP!B:B,CDP!C:C)</f>
        <v>4184.6885038570872</v>
      </c>
      <c r="G371" s="56">
        <f>_xlfn.XLOOKUP(E371,CDP!B:B,CDP!D:D)</f>
        <v>4206.0021176110413</v>
      </c>
      <c r="H371" s="56">
        <f>_xlfn.XLOOKUP(E371,CDP!B:B,CDP!E:E)</f>
        <v>4223.0950192130267</v>
      </c>
      <c r="I371" s="56">
        <f>_xlfn.XLOOKUP(E371,CDP!B:B,CDP!F:F)</f>
        <v>4189.4016847235498</v>
      </c>
      <c r="J371" s="57">
        <f t="shared" si="22"/>
        <v>5.0932378202843591E-3</v>
      </c>
      <c r="K371" s="57">
        <f t="shared" si="23"/>
        <v>4.0639308122112873E-3</v>
      </c>
      <c r="L371" s="57">
        <f t="shared" si="21"/>
        <v>-7.9783510283781538E-3</v>
      </c>
    </row>
    <row r="372" spans="1:12" x14ac:dyDescent="0.3">
      <c r="A372" s="7" t="s">
        <v>935</v>
      </c>
      <c r="B372" s="7" t="s">
        <v>936</v>
      </c>
      <c r="C372" s="7" t="s">
        <v>896</v>
      </c>
      <c r="D372" s="53">
        <f>_xlfn.XLOOKUP(C372,'County PPHU'!$B$3:$B$17,'County PPHU'!$F$3:$F$17)</f>
        <v>2.4249454644610071</v>
      </c>
      <c r="E372" s="61" t="s">
        <v>128</v>
      </c>
      <c r="F372" s="56">
        <f>_xlfn.XLOOKUP(E372,CDP!B:B,CDP!C:C)</f>
        <v>12032.705376580994</v>
      </c>
      <c r="G372" s="56">
        <f>_xlfn.XLOOKUP(E372,CDP!B:B,CDP!D:D)</f>
        <v>11991.067156322943</v>
      </c>
      <c r="H372" s="56">
        <f>_xlfn.XLOOKUP(E372,CDP!B:B,CDP!E:E)</f>
        <v>11939.148605081524</v>
      </c>
      <c r="I372" s="56">
        <f>_xlfn.XLOOKUP(E372,CDP!B:B,CDP!F:F)</f>
        <v>11651.807208189226</v>
      </c>
      <c r="J372" s="57">
        <f t="shared" si="22"/>
        <v>-3.4604204918946379E-3</v>
      </c>
      <c r="K372" s="57">
        <f t="shared" si="23"/>
        <v>-4.32976903261207E-3</v>
      </c>
      <c r="L372" s="57">
        <f t="shared" si="21"/>
        <v>-2.4067159761291517E-2</v>
      </c>
    </row>
    <row r="373" spans="1:12" x14ac:dyDescent="0.3">
      <c r="A373" s="7" t="s">
        <v>937</v>
      </c>
      <c r="B373" s="7" t="s">
        <v>938</v>
      </c>
      <c r="C373" s="7" t="s">
        <v>896</v>
      </c>
      <c r="D373" s="53">
        <f>_xlfn.XLOOKUP(C373,'County PPHU'!$B$3:$B$17,'County PPHU'!$F$3:$F$17)</f>
        <v>2.4249454644610071</v>
      </c>
      <c r="E373" s="61" t="s">
        <v>142</v>
      </c>
      <c r="F373" s="56">
        <f>_xlfn.XLOOKUP(E373,CDP!B:B,CDP!C:C)</f>
        <v>4184.6885038570872</v>
      </c>
      <c r="G373" s="56">
        <f>_xlfn.XLOOKUP(E373,CDP!B:B,CDP!D:D)</f>
        <v>4206.0021176110413</v>
      </c>
      <c r="H373" s="56">
        <f>_xlfn.XLOOKUP(E373,CDP!B:B,CDP!E:E)</f>
        <v>4223.0950192130267</v>
      </c>
      <c r="I373" s="56">
        <f>_xlfn.XLOOKUP(E373,CDP!B:B,CDP!F:F)</f>
        <v>4189.4016847235498</v>
      </c>
      <c r="J373" s="57">
        <f t="shared" si="22"/>
        <v>5.0932378202843591E-3</v>
      </c>
      <c r="K373" s="57">
        <f t="shared" si="23"/>
        <v>4.0639308122112873E-3</v>
      </c>
      <c r="L373" s="57">
        <f t="shared" si="21"/>
        <v>-7.9783510283781538E-3</v>
      </c>
    </row>
    <row r="374" spans="1:12" x14ac:dyDescent="0.3">
      <c r="A374" s="7" t="s">
        <v>939</v>
      </c>
      <c r="B374" s="7" t="s">
        <v>940</v>
      </c>
      <c r="C374" s="7" t="s">
        <v>896</v>
      </c>
      <c r="D374" s="53">
        <f>_xlfn.XLOOKUP(C374,'County PPHU'!$B$3:$B$17,'County PPHU'!$F$3:$F$17)</f>
        <v>2.4249454644610071</v>
      </c>
      <c r="E374" s="59" t="s">
        <v>159</v>
      </c>
      <c r="F374" s="56">
        <f>_xlfn.XLOOKUP(E374,CDP!B:B,CDP!C:C)</f>
        <v>66860.067326646982</v>
      </c>
      <c r="G374" s="56">
        <f>_xlfn.XLOOKUP(E374,CDP!B:B,CDP!D:D)</f>
        <v>65873.88237796769</v>
      </c>
      <c r="H374" s="56">
        <f>_xlfn.XLOOKUP(E374,CDP!B:B,CDP!E:E)</f>
        <v>64844.185690586448</v>
      </c>
      <c r="I374" s="56">
        <f>_xlfn.XLOOKUP(E374,CDP!B:B,CDP!F:F)</f>
        <v>61850.776547690628</v>
      </c>
      <c r="J374" s="57">
        <f t="shared" si="22"/>
        <v>-1.4749984379484016E-2</v>
      </c>
      <c r="K374" s="57">
        <f t="shared" si="23"/>
        <v>-1.5631334456243255E-2</v>
      </c>
      <c r="L374" s="57">
        <f t="shared" si="21"/>
        <v>-4.6163107933520998E-2</v>
      </c>
    </row>
    <row r="375" spans="1:12" x14ac:dyDescent="0.3">
      <c r="A375" s="7" t="s">
        <v>941</v>
      </c>
      <c r="B375" s="7" t="s">
        <v>942</v>
      </c>
      <c r="C375" s="7" t="s">
        <v>896</v>
      </c>
      <c r="D375" s="53">
        <f>_xlfn.XLOOKUP(C375,'County PPHU'!$B$3:$B$17,'County PPHU'!$F$3:$F$17)</f>
        <v>2.4249454644610071</v>
      </c>
      <c r="E375" s="58" t="s">
        <v>172</v>
      </c>
      <c r="F375" s="56">
        <f>_xlfn.XLOOKUP(E375,CDP!B:B,CDP!C:C)</f>
        <v>2329.9512237063673</v>
      </c>
      <c r="G375" s="56">
        <f>_xlfn.XLOOKUP(E375,CDP!B:B,CDP!D:D)</f>
        <v>2295.0232794324993</v>
      </c>
      <c r="H375" s="56">
        <f>_xlfn.XLOOKUP(E375,CDP!B:B,CDP!E:E)</f>
        <v>2258.5548147242289</v>
      </c>
      <c r="I375" s="56">
        <f>_xlfn.XLOOKUP(E375,CDP!B:B,CDP!F:F)</f>
        <v>2152.2781353579626</v>
      </c>
      <c r="J375" s="57">
        <f t="shared" si="22"/>
        <v>-1.499084784200177E-2</v>
      </c>
      <c r="K375" s="57">
        <f t="shared" si="23"/>
        <v>-1.5890237382379897E-2</v>
      </c>
      <c r="L375" s="57">
        <f t="shared" si="21"/>
        <v>-4.7055169382392327E-2</v>
      </c>
    </row>
    <row r="376" spans="1:12" x14ac:dyDescent="0.3">
      <c r="A376" s="7" t="s">
        <v>943</v>
      </c>
      <c r="B376" s="7" t="s">
        <v>944</v>
      </c>
      <c r="C376" s="7" t="s">
        <v>896</v>
      </c>
      <c r="D376" s="53">
        <f>_xlfn.XLOOKUP(C376,'County PPHU'!$B$3:$B$17,'County PPHU'!$F$3:$F$17)</f>
        <v>2.4249454644610071</v>
      </c>
      <c r="E376" s="61" t="s">
        <v>181</v>
      </c>
      <c r="F376" s="56">
        <f>_xlfn.XLOOKUP(E376,CDP!B:B,CDP!C:C)</f>
        <v>8873.83659017625</v>
      </c>
      <c r="G376" s="56">
        <f>_xlfn.XLOOKUP(E376,CDP!B:B,CDP!D:D)</f>
        <v>9055.1263293796092</v>
      </c>
      <c r="H376" s="56">
        <f>_xlfn.XLOOKUP(E376,CDP!B:B,CDP!E:E)</f>
        <v>9225.0117596662021</v>
      </c>
      <c r="I376" s="56">
        <f>_xlfn.XLOOKUP(E376,CDP!B:B,CDP!F:F)</f>
        <v>9113.5800674374532</v>
      </c>
      <c r="J376" s="57">
        <f t="shared" si="22"/>
        <v>2.0429690964115271E-2</v>
      </c>
      <c r="K376" s="57">
        <f t="shared" si="23"/>
        <v>1.8761243532891967E-2</v>
      </c>
      <c r="L376" s="57">
        <f t="shared" si="21"/>
        <v>-1.2079300832542352E-2</v>
      </c>
    </row>
    <row r="377" spans="1:12" x14ac:dyDescent="0.3">
      <c r="A377" s="7" t="s">
        <v>945</v>
      </c>
      <c r="B377" s="7" t="s">
        <v>946</v>
      </c>
      <c r="C377" s="7" t="s">
        <v>896</v>
      </c>
      <c r="D377" s="53">
        <f>_xlfn.XLOOKUP(C377,'County PPHU'!$B$3:$B$17,'County PPHU'!$F$3:$F$17)</f>
        <v>2.4249454644610071</v>
      </c>
      <c r="E377" s="58" t="s">
        <v>114</v>
      </c>
      <c r="F377" s="56">
        <f>_xlfn.XLOOKUP(E377,CDP!B:B,CDP!C:C)</f>
        <v>4001.7002894853772</v>
      </c>
      <c r="G377" s="56">
        <f>_xlfn.XLOOKUP(E377,CDP!B:B,CDP!D:D)</f>
        <v>3968.9939550359736</v>
      </c>
      <c r="H377" s="56">
        <f>_xlfn.XLOOKUP(E377,CDP!B:B,CDP!E:E)</f>
        <v>3933.2087733172903</v>
      </c>
      <c r="I377" s="56">
        <f>_xlfn.XLOOKUP(E377,CDP!B:B,CDP!F:F)</f>
        <v>3802.7500808832738</v>
      </c>
      <c r="J377" s="57">
        <f t="shared" si="22"/>
        <v>-8.1731094493360107E-3</v>
      </c>
      <c r="K377" s="57">
        <f t="shared" si="23"/>
        <v>-9.0161844850577544E-3</v>
      </c>
      <c r="L377" s="57">
        <f t="shared" si="21"/>
        <v>-3.3168514552047765E-2</v>
      </c>
    </row>
    <row r="378" spans="1:12" x14ac:dyDescent="0.3">
      <c r="A378" s="7" t="s">
        <v>947</v>
      </c>
      <c r="B378" s="7" t="s">
        <v>948</v>
      </c>
      <c r="C378" s="7" t="s">
        <v>896</v>
      </c>
      <c r="D378" s="53">
        <f>_xlfn.XLOOKUP(C378,'County PPHU'!$B$3:$B$17,'County PPHU'!$F$3:$F$17)</f>
        <v>2.4249454644610071</v>
      </c>
      <c r="E378" s="61" t="s">
        <v>83</v>
      </c>
      <c r="F378" s="56">
        <f>_xlfn.XLOOKUP(E378,CDP!B:B,CDP!C:C)</f>
        <v>2754.0322815544214</v>
      </c>
      <c r="G378" s="56">
        <f>_xlfn.XLOOKUP(E378,CDP!B:B,CDP!D:D)</f>
        <v>2712.7470026696778</v>
      </c>
      <c r="H378" s="56">
        <f>_xlfn.XLOOKUP(E378,CDP!B:B,CDP!E:E)</f>
        <v>2669.6408088389176</v>
      </c>
      <c r="I378" s="56">
        <f>_xlfn.XLOOKUP(E378,CDP!B:B,CDP!F:F)</f>
        <v>2544.0204083888552</v>
      </c>
      <c r="J378" s="57">
        <f t="shared" si="22"/>
        <v>-1.4990847842001857E-2</v>
      </c>
      <c r="K378" s="57">
        <f t="shared" si="23"/>
        <v>-1.589023738237973E-2</v>
      </c>
      <c r="L378" s="57">
        <f t="shared" si="21"/>
        <v>-4.705516938239241E-2</v>
      </c>
    </row>
    <row r="379" spans="1:12" x14ac:dyDescent="0.3">
      <c r="A379" s="7" t="s">
        <v>949</v>
      </c>
      <c r="B379" s="7" t="s">
        <v>950</v>
      </c>
      <c r="C379" s="7" t="s">
        <v>896</v>
      </c>
      <c r="D379" s="53">
        <f>_xlfn.XLOOKUP(C379,'County PPHU'!$B$3:$B$17,'County PPHU'!$F$3:$F$17)</f>
        <v>2.4249454644610071</v>
      </c>
      <c r="E379" s="60" t="s">
        <v>159</v>
      </c>
      <c r="F379" s="56">
        <f>_xlfn.XLOOKUP(E379,CDP!B:B,CDP!C:C)</f>
        <v>66860.067326646982</v>
      </c>
      <c r="G379" s="56">
        <f>_xlfn.XLOOKUP(E379,CDP!B:B,CDP!D:D)</f>
        <v>65873.88237796769</v>
      </c>
      <c r="H379" s="56">
        <f>_xlfn.XLOOKUP(E379,CDP!B:B,CDP!E:E)</f>
        <v>64844.185690586448</v>
      </c>
      <c r="I379" s="56">
        <f>_xlfn.XLOOKUP(E379,CDP!B:B,CDP!F:F)</f>
        <v>61850.776547690628</v>
      </c>
      <c r="J379" s="57">
        <f t="shared" si="22"/>
        <v>-1.4749984379484016E-2</v>
      </c>
      <c r="K379" s="57">
        <f t="shared" si="23"/>
        <v>-1.5631334456243255E-2</v>
      </c>
      <c r="L379" s="57">
        <f t="shared" si="21"/>
        <v>-4.6163107933520998E-2</v>
      </c>
    </row>
    <row r="380" spans="1:12" x14ac:dyDescent="0.3">
      <c r="A380" s="7" t="s">
        <v>951</v>
      </c>
      <c r="B380" s="7" t="s">
        <v>952</v>
      </c>
      <c r="C380" s="7" t="s">
        <v>896</v>
      </c>
      <c r="D380" s="53">
        <f>_xlfn.XLOOKUP(C380,'County PPHU'!$B$3:$B$17,'County PPHU'!$F$3:$F$17)</f>
        <v>2.4249454644610071</v>
      </c>
      <c r="E380" s="60" t="s">
        <v>159</v>
      </c>
      <c r="F380" s="56">
        <f>_xlfn.XLOOKUP(E380,CDP!B:B,CDP!C:C)</f>
        <v>66860.067326646982</v>
      </c>
      <c r="G380" s="56">
        <f>_xlfn.XLOOKUP(E380,CDP!B:B,CDP!D:D)</f>
        <v>65873.88237796769</v>
      </c>
      <c r="H380" s="56">
        <f>_xlfn.XLOOKUP(E380,CDP!B:B,CDP!E:E)</f>
        <v>64844.185690586448</v>
      </c>
      <c r="I380" s="56">
        <f>_xlfn.XLOOKUP(E380,CDP!B:B,CDP!F:F)</f>
        <v>61850.776547690628</v>
      </c>
      <c r="J380" s="57">
        <f t="shared" si="22"/>
        <v>-1.4749984379484016E-2</v>
      </c>
      <c r="K380" s="57">
        <f t="shared" si="23"/>
        <v>-1.5631334456243255E-2</v>
      </c>
      <c r="L380" s="57">
        <f t="shared" si="21"/>
        <v>-4.6163107933520998E-2</v>
      </c>
    </row>
    <row r="381" spans="1:12" x14ac:dyDescent="0.3">
      <c r="A381" s="7" t="s">
        <v>953</v>
      </c>
      <c r="B381" s="7" t="s">
        <v>954</v>
      </c>
      <c r="C381" s="7" t="s">
        <v>896</v>
      </c>
      <c r="D381" s="53">
        <f>_xlfn.XLOOKUP(C381,'County PPHU'!$B$3:$B$17,'County PPHU'!$F$3:$F$17)</f>
        <v>2.4249454644610071</v>
      </c>
      <c r="E381" s="61" t="s">
        <v>172</v>
      </c>
      <c r="F381" s="56">
        <f>_xlfn.XLOOKUP(E381,CDP!B:B,CDP!C:C)</f>
        <v>2329.9512237063673</v>
      </c>
      <c r="G381" s="56">
        <f>_xlfn.XLOOKUP(E381,CDP!B:B,CDP!D:D)</f>
        <v>2295.0232794324993</v>
      </c>
      <c r="H381" s="56">
        <f>_xlfn.XLOOKUP(E381,CDP!B:B,CDP!E:E)</f>
        <v>2258.5548147242289</v>
      </c>
      <c r="I381" s="56">
        <f>_xlfn.XLOOKUP(E381,CDP!B:B,CDP!F:F)</f>
        <v>2152.2781353579626</v>
      </c>
      <c r="J381" s="57">
        <f t="shared" si="22"/>
        <v>-1.499084784200177E-2</v>
      </c>
      <c r="K381" s="57">
        <f t="shared" si="23"/>
        <v>-1.5890237382379897E-2</v>
      </c>
      <c r="L381" s="57">
        <f t="shared" si="21"/>
        <v>-4.7055169382392327E-2</v>
      </c>
    </row>
    <row r="382" spans="1:12" x14ac:dyDescent="0.3">
      <c r="A382" s="7" t="s">
        <v>955</v>
      </c>
      <c r="B382" s="7" t="s">
        <v>956</v>
      </c>
      <c r="C382" s="7" t="s">
        <v>896</v>
      </c>
      <c r="D382" s="53">
        <f>_xlfn.XLOOKUP(C382,'County PPHU'!$B$3:$B$17,'County PPHU'!$F$3:$F$17)</f>
        <v>2.4249454644610071</v>
      </c>
      <c r="E382" s="60" t="s">
        <v>159</v>
      </c>
      <c r="F382" s="56">
        <f>_xlfn.XLOOKUP(E382,CDP!B:B,CDP!C:C)</f>
        <v>66860.067326646982</v>
      </c>
      <c r="G382" s="56">
        <f>_xlfn.XLOOKUP(E382,CDP!B:B,CDP!D:D)</f>
        <v>65873.88237796769</v>
      </c>
      <c r="H382" s="56">
        <f>_xlfn.XLOOKUP(E382,CDP!B:B,CDP!E:E)</f>
        <v>64844.185690586448</v>
      </c>
      <c r="I382" s="56">
        <f>_xlfn.XLOOKUP(E382,CDP!B:B,CDP!F:F)</f>
        <v>61850.776547690628</v>
      </c>
      <c r="J382" s="57">
        <f t="shared" si="22"/>
        <v>-1.4749984379484016E-2</v>
      </c>
      <c r="K382" s="57">
        <f t="shared" si="23"/>
        <v>-1.5631334456243255E-2</v>
      </c>
      <c r="L382" s="57">
        <f t="shared" si="21"/>
        <v>-4.6163107933520998E-2</v>
      </c>
    </row>
    <row r="383" spans="1:12" x14ac:dyDescent="0.3">
      <c r="A383" s="7" t="s">
        <v>957</v>
      </c>
      <c r="B383" s="7" t="s">
        <v>958</v>
      </c>
      <c r="C383" s="7" t="s">
        <v>896</v>
      </c>
      <c r="D383" s="53">
        <f>_xlfn.XLOOKUP(C383,'County PPHU'!$B$3:$B$17,'County PPHU'!$F$3:$F$17)</f>
        <v>2.4249454644610071</v>
      </c>
      <c r="E383" s="61" t="s">
        <v>70</v>
      </c>
      <c r="F383" s="56">
        <f>_xlfn.XLOOKUP(E383,CDP!B:B,CDP!C:C)</f>
        <v>4733.8782915464208</v>
      </c>
      <c r="G383" s="56">
        <f>_xlfn.XLOOKUP(E383,CDP!B:B,CDP!D:D)</f>
        <v>4579.005945023293</v>
      </c>
      <c r="H383" s="56">
        <f>_xlfn.XLOOKUP(E383,CDP!B:B,CDP!E:E)</f>
        <v>4422.586458451714</v>
      </c>
      <c r="I383" s="56">
        <f>_xlfn.XLOOKUP(E383,CDP!B:B,CDP!F:F)</f>
        <v>4053.2648557369257</v>
      </c>
      <c r="J383" s="57">
        <f t="shared" si="22"/>
        <v>-3.2715743199332549E-2</v>
      </c>
      <c r="K383" s="57">
        <f t="shared" si="23"/>
        <v>-3.4160140530410103E-2</v>
      </c>
      <c r="L383" s="57">
        <f t="shared" si="21"/>
        <v>-8.3508057148097586E-2</v>
      </c>
    </row>
    <row r="384" spans="1:12" x14ac:dyDescent="0.3">
      <c r="A384" s="7" t="s">
        <v>959</v>
      </c>
      <c r="B384" s="7" t="s">
        <v>960</v>
      </c>
      <c r="C384" s="7" t="s">
        <v>896</v>
      </c>
      <c r="D384" s="53">
        <f>_xlfn.XLOOKUP(C384,'County PPHU'!$B$3:$B$17,'County PPHU'!$F$3:$F$17)</f>
        <v>2.4249454644610071</v>
      </c>
      <c r="E384" s="61" t="s">
        <v>114</v>
      </c>
      <c r="F384" s="56">
        <f>_xlfn.XLOOKUP(E384,CDP!B:B,CDP!C:C)</f>
        <v>4001.7002894853772</v>
      </c>
      <c r="G384" s="56">
        <f>_xlfn.XLOOKUP(E384,CDP!B:B,CDP!D:D)</f>
        <v>3968.9939550359736</v>
      </c>
      <c r="H384" s="56">
        <f>_xlfn.XLOOKUP(E384,CDP!B:B,CDP!E:E)</f>
        <v>3933.2087733172903</v>
      </c>
      <c r="I384" s="56">
        <f>_xlfn.XLOOKUP(E384,CDP!B:B,CDP!F:F)</f>
        <v>3802.7500808832738</v>
      </c>
      <c r="J384" s="57">
        <f t="shared" si="22"/>
        <v>-8.1731094493360107E-3</v>
      </c>
      <c r="K384" s="57">
        <f t="shared" si="23"/>
        <v>-9.0161844850577544E-3</v>
      </c>
      <c r="L384" s="57">
        <f t="shared" si="21"/>
        <v>-3.3168514552047765E-2</v>
      </c>
    </row>
    <row r="385" spans="1:12" x14ac:dyDescent="0.3">
      <c r="A385" s="7" t="s">
        <v>961</v>
      </c>
      <c r="B385" s="7" t="s">
        <v>962</v>
      </c>
      <c r="C385" s="7" t="s">
        <v>896</v>
      </c>
      <c r="D385" s="53">
        <f>_xlfn.XLOOKUP(C385,'County PPHU'!$B$3:$B$17,'County PPHU'!$F$3:$F$17)</f>
        <v>2.4249454644610071</v>
      </c>
      <c r="E385" s="61" t="s">
        <v>142</v>
      </c>
      <c r="F385" s="56">
        <f>_xlfn.XLOOKUP(E385,CDP!B:B,CDP!C:C)</f>
        <v>4184.6885038570872</v>
      </c>
      <c r="G385" s="56">
        <f>_xlfn.XLOOKUP(E385,CDP!B:B,CDP!D:D)</f>
        <v>4206.0021176110413</v>
      </c>
      <c r="H385" s="56">
        <f>_xlfn.XLOOKUP(E385,CDP!B:B,CDP!E:E)</f>
        <v>4223.0950192130267</v>
      </c>
      <c r="I385" s="56">
        <f>_xlfn.XLOOKUP(E385,CDP!B:B,CDP!F:F)</f>
        <v>4189.4016847235498</v>
      </c>
      <c r="J385" s="57">
        <f t="shared" si="22"/>
        <v>5.0932378202843591E-3</v>
      </c>
      <c r="K385" s="57">
        <f t="shared" si="23"/>
        <v>4.0639308122112873E-3</v>
      </c>
      <c r="L385" s="57">
        <f t="shared" si="21"/>
        <v>-7.9783510283781538E-3</v>
      </c>
    </row>
    <row r="386" spans="1:12" x14ac:dyDescent="0.3">
      <c r="A386" s="7" t="s">
        <v>963</v>
      </c>
      <c r="B386" s="7" t="s">
        <v>964</v>
      </c>
      <c r="C386" s="7" t="s">
        <v>896</v>
      </c>
      <c r="D386" s="53">
        <f>_xlfn.XLOOKUP(C386,'County PPHU'!$B$3:$B$17,'County PPHU'!$F$3:$F$17)</f>
        <v>2.4249454644610071</v>
      </c>
      <c r="E386" s="61" t="s">
        <v>142</v>
      </c>
      <c r="F386" s="56">
        <f>_xlfn.XLOOKUP(E386,CDP!B:B,CDP!C:C)</f>
        <v>4184.6885038570872</v>
      </c>
      <c r="G386" s="56">
        <f>_xlfn.XLOOKUP(E386,CDP!B:B,CDP!D:D)</f>
        <v>4206.0021176110413</v>
      </c>
      <c r="H386" s="56">
        <f>_xlfn.XLOOKUP(E386,CDP!B:B,CDP!E:E)</f>
        <v>4223.0950192130267</v>
      </c>
      <c r="I386" s="56">
        <f>_xlfn.XLOOKUP(E386,CDP!B:B,CDP!F:F)</f>
        <v>4189.4016847235498</v>
      </c>
      <c r="J386" s="57">
        <f t="shared" si="22"/>
        <v>5.0932378202843591E-3</v>
      </c>
      <c r="K386" s="57">
        <f t="shared" si="23"/>
        <v>4.0639308122112873E-3</v>
      </c>
      <c r="L386" s="57">
        <f t="shared" si="21"/>
        <v>-7.9783510283781538E-3</v>
      </c>
    </row>
    <row r="387" spans="1:12" x14ac:dyDescent="0.3">
      <c r="A387" s="7" t="s">
        <v>965</v>
      </c>
      <c r="B387" s="7" t="s">
        <v>966</v>
      </c>
      <c r="C387" s="7" t="s">
        <v>896</v>
      </c>
      <c r="D387" s="53">
        <f>_xlfn.XLOOKUP(C387,'County PPHU'!$B$3:$B$17,'County PPHU'!$F$3:$F$17)</f>
        <v>2.4249454644610071</v>
      </c>
      <c r="E387" s="61" t="s">
        <v>128</v>
      </c>
      <c r="F387" s="56">
        <f>_xlfn.XLOOKUP(E387,CDP!B:B,CDP!C:C)</f>
        <v>12032.705376580994</v>
      </c>
      <c r="G387" s="56">
        <f>_xlfn.XLOOKUP(E387,CDP!B:B,CDP!D:D)</f>
        <v>11991.067156322943</v>
      </c>
      <c r="H387" s="56">
        <f>_xlfn.XLOOKUP(E387,CDP!B:B,CDP!E:E)</f>
        <v>11939.148605081524</v>
      </c>
      <c r="I387" s="56">
        <f>_xlfn.XLOOKUP(E387,CDP!B:B,CDP!F:F)</f>
        <v>11651.807208189226</v>
      </c>
      <c r="J387" s="57">
        <f t="shared" si="22"/>
        <v>-3.4604204918946379E-3</v>
      </c>
      <c r="K387" s="57">
        <f t="shared" si="23"/>
        <v>-4.32976903261207E-3</v>
      </c>
      <c r="L387" s="57">
        <f t="shared" ref="L387:L450" si="24">(I387-H387)/H387</f>
        <v>-2.4067159761291517E-2</v>
      </c>
    </row>
    <row r="388" spans="1:12" x14ac:dyDescent="0.3">
      <c r="A388" s="7" t="s">
        <v>967</v>
      </c>
      <c r="B388" s="7" t="s">
        <v>968</v>
      </c>
      <c r="C388" s="7" t="s">
        <v>896</v>
      </c>
      <c r="D388" s="53">
        <f>_xlfn.XLOOKUP(C388,'County PPHU'!$B$3:$B$17,'County PPHU'!$F$3:$F$17)</f>
        <v>2.4249454644610071</v>
      </c>
      <c r="E388" s="61" t="s">
        <v>128</v>
      </c>
      <c r="F388" s="56">
        <f>_xlfn.XLOOKUP(E388,CDP!B:B,CDP!C:C)</f>
        <v>12032.705376580994</v>
      </c>
      <c r="G388" s="56">
        <f>_xlfn.XLOOKUP(E388,CDP!B:B,CDP!D:D)</f>
        <v>11991.067156322943</v>
      </c>
      <c r="H388" s="56">
        <f>_xlfn.XLOOKUP(E388,CDP!B:B,CDP!E:E)</f>
        <v>11939.148605081524</v>
      </c>
      <c r="I388" s="56">
        <f>_xlfn.XLOOKUP(E388,CDP!B:B,CDP!F:F)</f>
        <v>11651.807208189226</v>
      </c>
      <c r="J388" s="57">
        <f t="shared" si="22"/>
        <v>-3.4604204918946379E-3</v>
      </c>
      <c r="K388" s="57">
        <f t="shared" si="23"/>
        <v>-4.32976903261207E-3</v>
      </c>
      <c r="L388" s="57">
        <f t="shared" si="24"/>
        <v>-2.4067159761291517E-2</v>
      </c>
    </row>
    <row r="389" spans="1:12" x14ac:dyDescent="0.3">
      <c r="A389" s="7" t="s">
        <v>969</v>
      </c>
      <c r="B389" s="7" t="s">
        <v>970</v>
      </c>
      <c r="C389" s="7" t="s">
        <v>896</v>
      </c>
      <c r="D389" s="53">
        <f>_xlfn.XLOOKUP(C389,'County PPHU'!$B$3:$B$17,'County PPHU'!$F$3:$F$17)</f>
        <v>2.4249454644610071</v>
      </c>
      <c r="E389" s="61" t="s">
        <v>69</v>
      </c>
      <c r="F389" s="56">
        <f>_xlfn.XLOOKUP(E389,CDP!B:B,CDP!C:C)</f>
        <v>2891.7338956321423</v>
      </c>
      <c r="G389" s="56">
        <f>_xlfn.XLOOKUP(E389,CDP!B:B,CDP!D:D)</f>
        <v>2848.3843528031621</v>
      </c>
      <c r="H389" s="56">
        <f>_xlfn.XLOOKUP(E389,CDP!B:B,CDP!E:E)</f>
        <v>2803.1228492808636</v>
      </c>
      <c r="I389" s="56">
        <f>_xlfn.XLOOKUP(E389,CDP!B:B,CDP!F:F)</f>
        <v>2671.2214288082978</v>
      </c>
      <c r="J389" s="57">
        <f t="shared" si="22"/>
        <v>-1.4990847842001692E-2</v>
      </c>
      <c r="K389" s="57">
        <f t="shared" si="23"/>
        <v>-1.5890237382379775E-2</v>
      </c>
      <c r="L389" s="57">
        <f t="shared" si="24"/>
        <v>-4.7055169382392549E-2</v>
      </c>
    </row>
    <row r="390" spans="1:12" x14ac:dyDescent="0.3">
      <c r="A390" s="7" t="s">
        <v>971</v>
      </c>
      <c r="B390" s="7" t="s">
        <v>972</v>
      </c>
      <c r="C390" s="7" t="s">
        <v>896</v>
      </c>
      <c r="D390" s="53">
        <f>_xlfn.XLOOKUP(C390,'County PPHU'!$B$3:$B$17,'County PPHU'!$F$3:$F$17)</f>
        <v>2.4249454644610071</v>
      </c>
      <c r="E390" s="61" t="s">
        <v>128</v>
      </c>
      <c r="F390" s="56">
        <f>_xlfn.XLOOKUP(E390,CDP!B:B,CDP!C:C)</f>
        <v>12032.705376580994</v>
      </c>
      <c r="G390" s="56">
        <f>_xlfn.XLOOKUP(E390,CDP!B:B,CDP!D:D)</f>
        <v>11991.067156322943</v>
      </c>
      <c r="H390" s="56">
        <f>_xlfn.XLOOKUP(E390,CDP!B:B,CDP!E:E)</f>
        <v>11939.148605081524</v>
      </c>
      <c r="I390" s="56">
        <f>_xlfn.XLOOKUP(E390,CDP!B:B,CDP!F:F)</f>
        <v>11651.807208189226</v>
      </c>
      <c r="J390" s="57">
        <f t="shared" si="22"/>
        <v>-3.4604204918946379E-3</v>
      </c>
      <c r="K390" s="57">
        <f t="shared" si="23"/>
        <v>-4.32976903261207E-3</v>
      </c>
      <c r="L390" s="57">
        <f t="shared" si="24"/>
        <v>-2.4067159761291517E-2</v>
      </c>
    </row>
    <row r="391" spans="1:12" x14ac:dyDescent="0.3">
      <c r="A391" s="7" t="s">
        <v>973</v>
      </c>
      <c r="B391" s="7" t="s">
        <v>974</v>
      </c>
      <c r="C391" s="7" t="s">
        <v>896</v>
      </c>
      <c r="D391" s="53">
        <f>_xlfn.XLOOKUP(C391,'County PPHU'!$B$3:$B$17,'County PPHU'!$F$3:$F$17)</f>
        <v>2.4249454644610071</v>
      </c>
      <c r="E391" s="61" t="s">
        <v>80</v>
      </c>
      <c r="F391" s="56">
        <f>_xlfn.XLOOKUP(E391,CDP!B:B,CDP!C:C)</f>
        <v>3640.112233011062</v>
      </c>
      <c r="G391" s="56">
        <f>_xlfn.XLOOKUP(E391,CDP!B:B,CDP!D:D)</f>
        <v>3585.5438643981829</v>
      </c>
      <c r="H391" s="56">
        <f>_xlfn.XLOOKUP(E391,CDP!B:B,CDP!E:E)</f>
        <v>3528.5687212479611</v>
      </c>
      <c r="I391" s="56">
        <f>_xlfn.XLOOKUP(E391,CDP!B:B,CDP!F:F)</f>
        <v>3362.5313223922262</v>
      </c>
      <c r="J391" s="57">
        <f t="shared" si="22"/>
        <v>-1.4990847842002043E-2</v>
      </c>
      <c r="K391" s="57">
        <f t="shared" si="23"/>
        <v>-1.5890237382379598E-2</v>
      </c>
      <c r="L391" s="57">
        <f t="shared" si="24"/>
        <v>-4.7055169382392487E-2</v>
      </c>
    </row>
    <row r="392" spans="1:12" x14ac:dyDescent="0.3">
      <c r="A392" s="7" t="s">
        <v>975</v>
      </c>
      <c r="B392" s="7" t="s">
        <v>976</v>
      </c>
      <c r="C392" s="7" t="s">
        <v>896</v>
      </c>
      <c r="D392" s="53">
        <f>_xlfn.XLOOKUP(C392,'County PPHU'!$B$3:$B$17,'County PPHU'!$F$3:$F$17)</f>
        <v>2.4249454644610071</v>
      </c>
      <c r="E392" s="58" t="s">
        <v>69</v>
      </c>
      <c r="F392" s="56">
        <f>_xlfn.XLOOKUP(E392,CDP!B:B,CDP!C:C)</f>
        <v>2891.7338956321423</v>
      </c>
      <c r="G392" s="56">
        <f>_xlfn.XLOOKUP(E392,CDP!B:B,CDP!D:D)</f>
        <v>2848.3843528031621</v>
      </c>
      <c r="H392" s="56">
        <f>_xlfn.XLOOKUP(E392,CDP!B:B,CDP!E:E)</f>
        <v>2803.1228492808636</v>
      </c>
      <c r="I392" s="56">
        <f>_xlfn.XLOOKUP(E392,CDP!B:B,CDP!F:F)</f>
        <v>2671.2214288082978</v>
      </c>
      <c r="J392" s="57">
        <f t="shared" si="22"/>
        <v>-1.4990847842001692E-2</v>
      </c>
      <c r="K392" s="57">
        <f t="shared" si="23"/>
        <v>-1.5890237382379775E-2</v>
      </c>
      <c r="L392" s="57">
        <f t="shared" si="24"/>
        <v>-4.7055169382392549E-2</v>
      </c>
    </row>
    <row r="393" spans="1:12" x14ac:dyDescent="0.3">
      <c r="A393" s="7" t="s">
        <v>977</v>
      </c>
      <c r="B393" s="7" t="s">
        <v>978</v>
      </c>
      <c r="C393" s="7" t="s">
        <v>896</v>
      </c>
      <c r="D393" s="53">
        <f>_xlfn.XLOOKUP(C393,'County PPHU'!$B$3:$B$17,'County PPHU'!$F$3:$F$17)</f>
        <v>2.4249454644610071</v>
      </c>
      <c r="E393" s="58" t="s">
        <v>83</v>
      </c>
      <c r="F393" s="56">
        <f>_xlfn.XLOOKUP(E393,CDP!B:B,CDP!C:C)</f>
        <v>2754.0322815544214</v>
      </c>
      <c r="G393" s="56">
        <f>_xlfn.XLOOKUP(E393,CDP!B:B,CDP!D:D)</f>
        <v>2712.7470026696778</v>
      </c>
      <c r="H393" s="56">
        <f>_xlfn.XLOOKUP(E393,CDP!B:B,CDP!E:E)</f>
        <v>2669.6408088389176</v>
      </c>
      <c r="I393" s="56">
        <f>_xlfn.XLOOKUP(E393,CDP!B:B,CDP!F:F)</f>
        <v>2544.0204083888552</v>
      </c>
      <c r="J393" s="57">
        <f t="shared" si="22"/>
        <v>-1.4990847842001857E-2</v>
      </c>
      <c r="K393" s="57">
        <f t="shared" si="23"/>
        <v>-1.589023738237973E-2</v>
      </c>
      <c r="L393" s="57">
        <f t="shared" si="24"/>
        <v>-4.705516938239241E-2</v>
      </c>
    </row>
    <row r="394" spans="1:12" x14ac:dyDescent="0.3">
      <c r="A394" s="7" t="s">
        <v>979</v>
      </c>
      <c r="B394" s="7" t="s">
        <v>980</v>
      </c>
      <c r="C394" s="7" t="s">
        <v>896</v>
      </c>
      <c r="D394" s="53">
        <f>_xlfn.XLOOKUP(C394,'County PPHU'!$B$3:$B$17,'County PPHU'!$F$3:$F$17)</f>
        <v>2.4249454644610071</v>
      </c>
      <c r="E394" s="58" t="s">
        <v>128</v>
      </c>
      <c r="F394" s="56">
        <f>_xlfn.XLOOKUP(E394,CDP!B:B,CDP!C:C)</f>
        <v>12032.705376580994</v>
      </c>
      <c r="G394" s="56">
        <f>_xlfn.XLOOKUP(E394,CDP!B:B,CDP!D:D)</f>
        <v>11991.067156322943</v>
      </c>
      <c r="H394" s="56">
        <f>_xlfn.XLOOKUP(E394,CDP!B:B,CDP!E:E)</f>
        <v>11939.148605081524</v>
      </c>
      <c r="I394" s="56">
        <f>_xlfn.XLOOKUP(E394,CDP!B:B,CDP!F:F)</f>
        <v>11651.807208189226</v>
      </c>
      <c r="J394" s="57">
        <f t="shared" si="22"/>
        <v>-3.4604204918946379E-3</v>
      </c>
      <c r="K394" s="57">
        <f t="shared" si="23"/>
        <v>-4.32976903261207E-3</v>
      </c>
      <c r="L394" s="57">
        <f t="shared" si="24"/>
        <v>-2.4067159761291517E-2</v>
      </c>
    </row>
    <row r="395" spans="1:12" x14ac:dyDescent="0.3">
      <c r="A395" s="7" t="s">
        <v>981</v>
      </c>
      <c r="B395" s="7" t="s">
        <v>982</v>
      </c>
      <c r="C395" s="7" t="s">
        <v>896</v>
      </c>
      <c r="D395" s="53">
        <f>_xlfn.XLOOKUP(C395,'County PPHU'!$B$3:$B$17,'County PPHU'!$F$3:$F$17)</f>
        <v>2.4249454644610071</v>
      </c>
      <c r="E395" s="61" t="s">
        <v>181</v>
      </c>
      <c r="F395" s="56">
        <f>_xlfn.XLOOKUP(E395,CDP!B:B,CDP!C:C)</f>
        <v>8873.83659017625</v>
      </c>
      <c r="G395" s="56">
        <f>_xlfn.XLOOKUP(E395,CDP!B:B,CDP!D:D)</f>
        <v>9055.1263293796092</v>
      </c>
      <c r="H395" s="56">
        <f>_xlfn.XLOOKUP(E395,CDP!B:B,CDP!E:E)</f>
        <v>9225.0117596662021</v>
      </c>
      <c r="I395" s="56">
        <f>_xlfn.XLOOKUP(E395,CDP!B:B,CDP!F:F)</f>
        <v>9113.5800674374532</v>
      </c>
      <c r="J395" s="57">
        <f t="shared" si="22"/>
        <v>2.0429690964115271E-2</v>
      </c>
      <c r="K395" s="57">
        <f t="shared" si="23"/>
        <v>1.8761243532891967E-2</v>
      </c>
      <c r="L395" s="57">
        <f t="shared" si="24"/>
        <v>-1.2079300832542352E-2</v>
      </c>
    </row>
    <row r="396" spans="1:12" x14ac:dyDescent="0.3">
      <c r="A396" s="7" t="s">
        <v>983</v>
      </c>
      <c r="B396" s="7" t="s">
        <v>984</v>
      </c>
      <c r="C396" s="7" t="s">
        <v>896</v>
      </c>
      <c r="D396" s="53">
        <f>_xlfn.XLOOKUP(C396,'County PPHU'!$B$3:$B$17,'County PPHU'!$F$3:$F$17)</f>
        <v>2.4249454644610071</v>
      </c>
      <c r="E396" s="58" t="s">
        <v>69</v>
      </c>
      <c r="F396" s="56">
        <f>_xlfn.XLOOKUP(E396,CDP!B:B,CDP!C:C)</f>
        <v>2891.7338956321423</v>
      </c>
      <c r="G396" s="56">
        <f>_xlfn.XLOOKUP(E396,CDP!B:B,CDP!D:D)</f>
        <v>2848.3843528031621</v>
      </c>
      <c r="H396" s="56">
        <f>_xlfn.XLOOKUP(E396,CDP!B:B,CDP!E:E)</f>
        <v>2803.1228492808636</v>
      </c>
      <c r="I396" s="56">
        <f>_xlfn.XLOOKUP(E396,CDP!B:B,CDP!F:F)</f>
        <v>2671.2214288082978</v>
      </c>
      <c r="J396" s="57">
        <f t="shared" si="22"/>
        <v>-1.4990847842001692E-2</v>
      </c>
      <c r="K396" s="57">
        <f t="shared" si="23"/>
        <v>-1.5890237382379775E-2</v>
      </c>
      <c r="L396" s="57">
        <f t="shared" si="24"/>
        <v>-4.7055169382392549E-2</v>
      </c>
    </row>
    <row r="397" spans="1:12" x14ac:dyDescent="0.3">
      <c r="A397" s="7" t="s">
        <v>985</v>
      </c>
      <c r="B397" s="7" t="s">
        <v>986</v>
      </c>
      <c r="C397" s="7" t="s">
        <v>517</v>
      </c>
      <c r="D397" s="53">
        <f>_xlfn.XLOOKUP(C397,'County PPHU'!$B$3:$B$17,'County PPHU'!$F$3:$F$17)</f>
        <v>2.2993893610879113</v>
      </c>
      <c r="E397" s="60" t="s">
        <v>160</v>
      </c>
      <c r="F397" s="56">
        <f>_xlfn.XLOOKUP(E397,CDP!B:B,CDP!C:C)</f>
        <v>380219</v>
      </c>
      <c r="G397" s="56">
        <f>_xlfn.XLOOKUP(E397,CDP!B:B,CDP!D:D)</f>
        <v>389516</v>
      </c>
      <c r="H397" s="56">
        <f>_xlfn.XLOOKUP(E397,CDP!B:B,CDP!E:E)</f>
        <v>399070</v>
      </c>
      <c r="I397" s="56">
        <f>_xlfn.XLOOKUP(E397,CDP!B:B,CDP!F:F)</f>
        <v>416504</v>
      </c>
      <c r="J397" s="57">
        <f t="shared" si="22"/>
        <v>2.4451697574292709E-2</v>
      </c>
      <c r="K397" s="57">
        <f t="shared" si="23"/>
        <v>2.4527875620000205E-2</v>
      </c>
      <c r="L397" s="57">
        <f t="shared" si="24"/>
        <v>4.3686571278221863E-2</v>
      </c>
    </row>
    <row r="398" spans="1:12" x14ac:dyDescent="0.3">
      <c r="A398" s="7" t="s">
        <v>987</v>
      </c>
      <c r="B398" s="7" t="s">
        <v>988</v>
      </c>
      <c r="C398" s="7" t="s">
        <v>517</v>
      </c>
      <c r="D398" s="53">
        <f>_xlfn.XLOOKUP(C398,'County PPHU'!$B$3:$B$17,'County PPHU'!$F$3:$F$17)</f>
        <v>2.2993893610879113</v>
      </c>
      <c r="E398" s="59" t="s">
        <v>160</v>
      </c>
      <c r="F398" s="56">
        <f>_xlfn.XLOOKUP(E398,CDP!B:B,CDP!C:C)</f>
        <v>380219</v>
      </c>
      <c r="G398" s="56">
        <f>_xlfn.XLOOKUP(E398,CDP!B:B,CDP!D:D)</f>
        <v>389516</v>
      </c>
      <c r="H398" s="56">
        <f>_xlfn.XLOOKUP(E398,CDP!B:B,CDP!E:E)</f>
        <v>399070</v>
      </c>
      <c r="I398" s="56">
        <f>_xlfn.XLOOKUP(E398,CDP!B:B,CDP!F:F)</f>
        <v>416504</v>
      </c>
      <c r="J398" s="57">
        <f t="shared" si="22"/>
        <v>2.4451697574292709E-2</v>
      </c>
      <c r="K398" s="57">
        <f t="shared" si="23"/>
        <v>2.4527875620000205E-2</v>
      </c>
      <c r="L398" s="57">
        <f t="shared" si="24"/>
        <v>4.3686571278221863E-2</v>
      </c>
    </row>
    <row r="399" spans="1:12" x14ac:dyDescent="0.3">
      <c r="A399" s="7" t="s">
        <v>989</v>
      </c>
      <c r="B399" s="7" t="s">
        <v>990</v>
      </c>
      <c r="C399" s="7" t="s">
        <v>517</v>
      </c>
      <c r="D399" s="53">
        <f>_xlfn.XLOOKUP(C399,'County PPHU'!$B$3:$B$17,'County PPHU'!$F$3:$F$17)</f>
        <v>2.2993893610879113</v>
      </c>
      <c r="E399" s="60" t="s">
        <v>160</v>
      </c>
      <c r="F399" s="56">
        <f>_xlfn.XLOOKUP(E399,CDP!B:B,CDP!C:C)</f>
        <v>380219</v>
      </c>
      <c r="G399" s="56">
        <f>_xlfn.XLOOKUP(E399,CDP!B:B,CDP!D:D)</f>
        <v>389516</v>
      </c>
      <c r="H399" s="56">
        <f>_xlfn.XLOOKUP(E399,CDP!B:B,CDP!E:E)</f>
        <v>399070</v>
      </c>
      <c r="I399" s="56">
        <f>_xlfn.XLOOKUP(E399,CDP!B:B,CDP!F:F)</f>
        <v>416504</v>
      </c>
      <c r="J399" s="57">
        <f t="shared" si="22"/>
        <v>2.4451697574292709E-2</v>
      </c>
      <c r="K399" s="57">
        <f t="shared" si="23"/>
        <v>2.4527875620000205E-2</v>
      </c>
      <c r="L399" s="57">
        <f t="shared" si="24"/>
        <v>4.3686571278221863E-2</v>
      </c>
    </row>
    <row r="400" spans="1:12" x14ac:dyDescent="0.3">
      <c r="A400" s="7" t="s">
        <v>991</v>
      </c>
      <c r="B400" s="7" t="s">
        <v>992</v>
      </c>
      <c r="C400" s="7" t="s">
        <v>517</v>
      </c>
      <c r="D400" s="53">
        <f>_xlfn.XLOOKUP(C400,'County PPHU'!$B$3:$B$17,'County PPHU'!$F$3:$F$17)</f>
        <v>2.2993893610879113</v>
      </c>
      <c r="E400" s="58" t="s">
        <v>122</v>
      </c>
      <c r="F400" s="56">
        <f>_xlfn.XLOOKUP(E400,CDP!B:B,CDP!C:C)</f>
        <v>39131</v>
      </c>
      <c r="G400" s="56">
        <f>_xlfn.XLOOKUP(E400,CDP!B:B,CDP!D:D)</f>
        <v>42499</v>
      </c>
      <c r="H400" s="56">
        <f>_xlfn.XLOOKUP(E400,CDP!B:B,CDP!E:E)</f>
        <v>45629</v>
      </c>
      <c r="I400" s="56">
        <f>_xlfn.XLOOKUP(E400,CDP!B:B,CDP!F:F)</f>
        <v>50732</v>
      </c>
      <c r="J400" s="57">
        <f t="shared" si="22"/>
        <v>8.6069867879686179E-2</v>
      </c>
      <c r="K400" s="57">
        <f t="shared" si="23"/>
        <v>7.3648791736276142E-2</v>
      </c>
      <c r="L400" s="57">
        <f t="shared" si="24"/>
        <v>0.11183677047491727</v>
      </c>
    </row>
    <row r="401" spans="1:12" x14ac:dyDescent="0.3">
      <c r="A401" s="7" t="s">
        <v>993</v>
      </c>
      <c r="B401" s="7" t="s">
        <v>994</v>
      </c>
      <c r="C401" s="7" t="s">
        <v>517</v>
      </c>
      <c r="D401" s="53">
        <f>_xlfn.XLOOKUP(C401,'County PPHU'!$B$3:$B$17,'County PPHU'!$F$3:$F$17)</f>
        <v>2.2993893610879113</v>
      </c>
      <c r="E401" s="59" t="s">
        <v>160</v>
      </c>
      <c r="F401" s="56">
        <f>_xlfn.XLOOKUP(E401,CDP!B:B,CDP!C:C)</f>
        <v>380219</v>
      </c>
      <c r="G401" s="56">
        <f>_xlfn.XLOOKUP(E401,CDP!B:B,CDP!D:D)</f>
        <v>389516</v>
      </c>
      <c r="H401" s="56">
        <f>_xlfn.XLOOKUP(E401,CDP!B:B,CDP!E:E)</f>
        <v>399070</v>
      </c>
      <c r="I401" s="56">
        <f>_xlfn.XLOOKUP(E401,CDP!B:B,CDP!F:F)</f>
        <v>416504</v>
      </c>
      <c r="J401" s="57">
        <f t="shared" si="22"/>
        <v>2.4451697574292709E-2</v>
      </c>
      <c r="K401" s="57">
        <f t="shared" si="23"/>
        <v>2.4527875620000205E-2</v>
      </c>
      <c r="L401" s="57">
        <f t="shared" si="24"/>
        <v>4.3686571278221863E-2</v>
      </c>
    </row>
    <row r="402" spans="1:12" x14ac:dyDescent="0.3">
      <c r="A402" s="7" t="s">
        <v>995</v>
      </c>
      <c r="B402" s="7" t="s">
        <v>996</v>
      </c>
      <c r="C402" s="7" t="s">
        <v>517</v>
      </c>
      <c r="D402" s="53">
        <f>_xlfn.XLOOKUP(C402,'County PPHU'!$B$3:$B$17,'County PPHU'!$F$3:$F$17)</f>
        <v>2.2993893610879113</v>
      </c>
      <c r="E402" s="61" t="s">
        <v>88</v>
      </c>
      <c r="F402" s="56">
        <f>_xlfn.XLOOKUP(E402,CDP!B:B,CDP!C:C)</f>
        <v>63500</v>
      </c>
      <c r="G402" s="56">
        <f>_xlfn.XLOOKUP(E402,CDP!B:B,CDP!D:D)</f>
        <v>71693</v>
      </c>
      <c r="H402" s="56">
        <f>_xlfn.XLOOKUP(E402,CDP!B:B,CDP!E:E)</f>
        <v>79926</v>
      </c>
      <c r="I402" s="56">
        <f>_xlfn.XLOOKUP(E402,CDP!B:B,CDP!F:F)</f>
        <v>95534</v>
      </c>
      <c r="J402" s="57">
        <f t="shared" si="22"/>
        <v>0.1290236220472441</v>
      </c>
      <c r="K402" s="57">
        <f t="shared" si="23"/>
        <v>0.11483687389284868</v>
      </c>
      <c r="L402" s="57">
        <f t="shared" si="24"/>
        <v>0.19528063458699296</v>
      </c>
    </row>
    <row r="403" spans="1:12" x14ac:dyDescent="0.3">
      <c r="A403" s="7" t="s">
        <v>997</v>
      </c>
      <c r="B403" s="7" t="s">
        <v>998</v>
      </c>
      <c r="C403" s="7" t="s">
        <v>517</v>
      </c>
      <c r="D403" s="53">
        <f>_xlfn.XLOOKUP(C403,'County PPHU'!$B$3:$B$17,'County PPHU'!$F$3:$F$17)</f>
        <v>2.2993893610879113</v>
      </c>
      <c r="E403" s="60" t="s">
        <v>160</v>
      </c>
      <c r="F403" s="56">
        <f>_xlfn.XLOOKUP(E403,CDP!B:B,CDP!C:C)</f>
        <v>380219</v>
      </c>
      <c r="G403" s="56">
        <f>_xlfn.XLOOKUP(E403,CDP!B:B,CDP!D:D)</f>
        <v>389516</v>
      </c>
      <c r="H403" s="56">
        <f>_xlfn.XLOOKUP(E403,CDP!B:B,CDP!E:E)</f>
        <v>399070</v>
      </c>
      <c r="I403" s="56">
        <f>_xlfn.XLOOKUP(E403,CDP!B:B,CDP!F:F)</f>
        <v>416504</v>
      </c>
      <c r="J403" s="57">
        <f t="shared" si="22"/>
        <v>2.4451697574292709E-2</v>
      </c>
      <c r="K403" s="57">
        <f t="shared" si="23"/>
        <v>2.4527875620000205E-2</v>
      </c>
      <c r="L403" s="57">
        <f t="shared" si="24"/>
        <v>4.3686571278221863E-2</v>
      </c>
    </row>
    <row r="404" spans="1:12" x14ac:dyDescent="0.3">
      <c r="A404" s="7" t="s">
        <v>999</v>
      </c>
      <c r="B404" s="7" t="s">
        <v>1000</v>
      </c>
      <c r="C404" s="7" t="s">
        <v>517</v>
      </c>
      <c r="D404" s="53">
        <f>_xlfn.XLOOKUP(C404,'County PPHU'!$B$3:$B$17,'County PPHU'!$F$3:$F$17)</f>
        <v>2.2993893610879113</v>
      </c>
      <c r="E404" s="58" t="s">
        <v>149</v>
      </c>
      <c r="F404" s="56">
        <f>_xlfn.XLOOKUP(E404,CDP!B:B,CDP!C:C)</f>
        <v>563427</v>
      </c>
      <c r="G404" s="56">
        <f>_xlfn.XLOOKUP(E404,CDP!B:B,CDP!D:D)</f>
        <v>574178</v>
      </c>
      <c r="H404" s="56">
        <f>_xlfn.XLOOKUP(E404,CDP!B:B,CDP!E:E)</f>
        <v>585664</v>
      </c>
      <c r="I404" s="56">
        <f>_xlfn.XLOOKUP(E404,CDP!B:B,CDP!F:F)</f>
        <v>605445</v>
      </c>
      <c r="J404" s="57">
        <f t="shared" si="22"/>
        <v>1.9081442671366477E-2</v>
      </c>
      <c r="K404" s="57">
        <f t="shared" si="23"/>
        <v>2.0004249553274421E-2</v>
      </c>
      <c r="L404" s="57">
        <f t="shared" si="24"/>
        <v>3.3775338760791168E-2</v>
      </c>
    </row>
    <row r="405" spans="1:12" x14ac:dyDescent="0.3">
      <c r="A405" s="7" t="s">
        <v>1001</v>
      </c>
      <c r="B405" s="7" t="s">
        <v>1002</v>
      </c>
      <c r="C405" s="7" t="s">
        <v>517</v>
      </c>
      <c r="D405" s="53">
        <f>_xlfn.XLOOKUP(C405,'County PPHU'!$B$3:$B$17,'County PPHU'!$F$3:$F$17)</f>
        <v>2.2993893610879113</v>
      </c>
      <c r="E405" s="60" t="s">
        <v>160</v>
      </c>
      <c r="F405" s="56">
        <f>_xlfn.XLOOKUP(E405,CDP!B:B,CDP!C:C)</f>
        <v>380219</v>
      </c>
      <c r="G405" s="56">
        <f>_xlfn.XLOOKUP(E405,CDP!B:B,CDP!D:D)</f>
        <v>389516</v>
      </c>
      <c r="H405" s="56">
        <f>_xlfn.XLOOKUP(E405,CDP!B:B,CDP!E:E)</f>
        <v>399070</v>
      </c>
      <c r="I405" s="56">
        <f>_xlfn.XLOOKUP(E405,CDP!B:B,CDP!F:F)</f>
        <v>416504</v>
      </c>
      <c r="J405" s="57">
        <f t="shared" si="22"/>
        <v>2.4451697574292709E-2</v>
      </c>
      <c r="K405" s="57">
        <f t="shared" si="23"/>
        <v>2.4527875620000205E-2</v>
      </c>
      <c r="L405" s="57">
        <f t="shared" si="24"/>
        <v>4.3686571278221863E-2</v>
      </c>
    </row>
    <row r="406" spans="1:12" x14ac:dyDescent="0.3">
      <c r="A406" s="7" t="s">
        <v>1003</v>
      </c>
      <c r="B406" s="7" t="s">
        <v>1004</v>
      </c>
      <c r="C406" s="7" t="s">
        <v>517</v>
      </c>
      <c r="D406" s="53">
        <f>_xlfn.XLOOKUP(C406,'County PPHU'!$B$3:$B$17,'County PPHU'!$F$3:$F$17)</f>
        <v>2.2993893610879113</v>
      </c>
      <c r="E406" s="60" t="s">
        <v>160</v>
      </c>
      <c r="F406" s="56">
        <f>_xlfn.XLOOKUP(E406,CDP!B:B,CDP!C:C)</f>
        <v>380219</v>
      </c>
      <c r="G406" s="56">
        <f>_xlfn.XLOOKUP(E406,CDP!B:B,CDP!D:D)</f>
        <v>389516</v>
      </c>
      <c r="H406" s="56">
        <f>_xlfn.XLOOKUP(E406,CDP!B:B,CDP!E:E)</f>
        <v>399070</v>
      </c>
      <c r="I406" s="56">
        <f>_xlfn.XLOOKUP(E406,CDP!B:B,CDP!F:F)</f>
        <v>416504</v>
      </c>
      <c r="J406" s="57">
        <f t="shared" si="22"/>
        <v>2.4451697574292709E-2</v>
      </c>
      <c r="K406" s="57">
        <f t="shared" si="23"/>
        <v>2.4527875620000205E-2</v>
      </c>
      <c r="L406" s="57">
        <f t="shared" si="24"/>
        <v>4.3686571278221863E-2</v>
      </c>
    </row>
    <row r="407" spans="1:12" x14ac:dyDescent="0.3">
      <c r="A407" s="7" t="s">
        <v>1005</v>
      </c>
      <c r="B407" s="7" t="s">
        <v>1006</v>
      </c>
      <c r="C407" s="7" t="s">
        <v>517</v>
      </c>
      <c r="D407" s="53">
        <f>_xlfn.XLOOKUP(C407,'County PPHU'!$B$3:$B$17,'County PPHU'!$F$3:$F$17)</f>
        <v>2.2993893610879113</v>
      </c>
      <c r="E407" s="61" t="s">
        <v>122</v>
      </c>
      <c r="F407" s="56">
        <f>_xlfn.XLOOKUP(E407,CDP!B:B,CDP!C:C)</f>
        <v>39131</v>
      </c>
      <c r="G407" s="56">
        <f>_xlfn.XLOOKUP(E407,CDP!B:B,CDP!D:D)</f>
        <v>42499</v>
      </c>
      <c r="H407" s="56">
        <f>_xlfn.XLOOKUP(E407,CDP!B:B,CDP!E:E)</f>
        <v>45629</v>
      </c>
      <c r="I407" s="56">
        <f>_xlfn.XLOOKUP(E407,CDP!B:B,CDP!F:F)</f>
        <v>50732</v>
      </c>
      <c r="J407" s="57">
        <f t="shared" si="22"/>
        <v>8.6069867879686179E-2</v>
      </c>
      <c r="K407" s="57">
        <f t="shared" si="23"/>
        <v>7.3648791736276142E-2</v>
      </c>
      <c r="L407" s="57">
        <f t="shared" si="24"/>
        <v>0.11183677047491727</v>
      </c>
    </row>
    <row r="408" spans="1:12" x14ac:dyDescent="0.3">
      <c r="A408" s="7" t="s">
        <v>1007</v>
      </c>
      <c r="B408" s="7" t="s">
        <v>1008</v>
      </c>
      <c r="C408" s="7" t="s">
        <v>517</v>
      </c>
      <c r="D408" s="53">
        <f>_xlfn.XLOOKUP(C408,'County PPHU'!$B$3:$B$17,'County PPHU'!$F$3:$F$17)</f>
        <v>2.2993893610879113</v>
      </c>
      <c r="E408" s="58" t="s">
        <v>122</v>
      </c>
      <c r="F408" s="56">
        <f>_xlfn.XLOOKUP(E408,CDP!B:B,CDP!C:C)</f>
        <v>39131</v>
      </c>
      <c r="G408" s="56">
        <f>_xlfn.XLOOKUP(E408,CDP!B:B,CDP!D:D)</f>
        <v>42499</v>
      </c>
      <c r="H408" s="56">
        <f>_xlfn.XLOOKUP(E408,CDP!B:B,CDP!E:E)</f>
        <v>45629</v>
      </c>
      <c r="I408" s="56">
        <f>_xlfn.XLOOKUP(E408,CDP!B:B,CDP!F:F)</f>
        <v>50732</v>
      </c>
      <c r="J408" s="57">
        <f t="shared" si="22"/>
        <v>8.6069867879686179E-2</v>
      </c>
      <c r="K408" s="57">
        <f t="shared" si="23"/>
        <v>7.3648791736276142E-2</v>
      </c>
      <c r="L408" s="57">
        <f t="shared" si="24"/>
        <v>0.11183677047491727</v>
      </c>
    </row>
    <row r="409" spans="1:12" x14ac:dyDescent="0.3">
      <c r="A409" s="7" t="s">
        <v>1009</v>
      </c>
      <c r="B409" s="7" t="s">
        <v>1010</v>
      </c>
      <c r="C409" s="7" t="s">
        <v>517</v>
      </c>
      <c r="D409" s="53">
        <f>_xlfn.XLOOKUP(C409,'County PPHU'!$B$3:$B$17,'County PPHU'!$F$3:$F$17)</f>
        <v>2.2993893610879113</v>
      </c>
      <c r="E409" s="60" t="s">
        <v>160</v>
      </c>
      <c r="F409" s="56">
        <f>_xlfn.XLOOKUP(E409,CDP!B:B,CDP!C:C)</f>
        <v>380219</v>
      </c>
      <c r="G409" s="56">
        <f>_xlfn.XLOOKUP(E409,CDP!B:B,CDP!D:D)</f>
        <v>389516</v>
      </c>
      <c r="H409" s="56">
        <f>_xlfn.XLOOKUP(E409,CDP!B:B,CDP!E:E)</f>
        <v>399070</v>
      </c>
      <c r="I409" s="56">
        <f>_xlfn.XLOOKUP(E409,CDP!B:B,CDP!F:F)</f>
        <v>416504</v>
      </c>
      <c r="J409" s="57">
        <f t="shared" si="22"/>
        <v>2.4451697574292709E-2</v>
      </c>
      <c r="K409" s="57">
        <f t="shared" si="23"/>
        <v>2.4527875620000205E-2</v>
      </c>
      <c r="L409" s="57">
        <f t="shared" si="24"/>
        <v>4.3686571278221863E-2</v>
      </c>
    </row>
    <row r="410" spans="1:12" x14ac:dyDescent="0.3">
      <c r="A410" s="7" t="s">
        <v>1011</v>
      </c>
      <c r="B410" s="7" t="s">
        <v>1012</v>
      </c>
      <c r="C410" s="7" t="s">
        <v>517</v>
      </c>
      <c r="D410" s="53">
        <f>_xlfn.XLOOKUP(C410,'County PPHU'!$B$3:$B$17,'County PPHU'!$F$3:$F$17)</f>
        <v>2.2993893610879113</v>
      </c>
      <c r="E410" s="58" t="s">
        <v>149</v>
      </c>
      <c r="F410" s="56">
        <f>_xlfn.XLOOKUP(E410,CDP!B:B,CDP!C:C)</f>
        <v>563427</v>
      </c>
      <c r="G410" s="56">
        <f>_xlfn.XLOOKUP(E410,CDP!B:B,CDP!D:D)</f>
        <v>574178</v>
      </c>
      <c r="H410" s="56">
        <f>_xlfn.XLOOKUP(E410,CDP!B:B,CDP!E:E)</f>
        <v>585664</v>
      </c>
      <c r="I410" s="56">
        <f>_xlfn.XLOOKUP(E410,CDP!B:B,CDP!F:F)</f>
        <v>605445</v>
      </c>
      <c r="J410" s="57">
        <f t="shared" si="22"/>
        <v>1.9081442671366477E-2</v>
      </c>
      <c r="K410" s="57">
        <f t="shared" si="23"/>
        <v>2.0004249553274421E-2</v>
      </c>
      <c r="L410" s="57">
        <f t="shared" si="24"/>
        <v>3.3775338760791168E-2</v>
      </c>
    </row>
    <row r="411" spans="1:12" x14ac:dyDescent="0.3">
      <c r="A411" s="7" t="s">
        <v>1013</v>
      </c>
      <c r="B411" s="7" t="s">
        <v>1014</v>
      </c>
      <c r="C411" s="7" t="s">
        <v>517</v>
      </c>
      <c r="D411" s="53">
        <f>_xlfn.XLOOKUP(C411,'County PPHU'!$B$3:$B$17,'County PPHU'!$F$3:$F$17)</f>
        <v>2.2993893610879113</v>
      </c>
      <c r="E411" s="58" t="s">
        <v>149</v>
      </c>
      <c r="F411" s="56">
        <f>_xlfn.XLOOKUP(E411,CDP!B:B,CDP!C:C)</f>
        <v>563427</v>
      </c>
      <c r="G411" s="56">
        <f>_xlfn.XLOOKUP(E411,CDP!B:B,CDP!D:D)</f>
        <v>574178</v>
      </c>
      <c r="H411" s="56">
        <f>_xlfn.XLOOKUP(E411,CDP!B:B,CDP!E:E)</f>
        <v>585664</v>
      </c>
      <c r="I411" s="56">
        <f>_xlfn.XLOOKUP(E411,CDP!B:B,CDP!F:F)</f>
        <v>605445</v>
      </c>
      <c r="J411" s="57">
        <f t="shared" si="22"/>
        <v>1.9081442671366477E-2</v>
      </c>
      <c r="K411" s="57">
        <f t="shared" si="23"/>
        <v>2.0004249553274421E-2</v>
      </c>
      <c r="L411" s="57">
        <f t="shared" si="24"/>
        <v>3.3775338760791168E-2</v>
      </c>
    </row>
    <row r="412" spans="1:12" x14ac:dyDescent="0.3">
      <c r="A412" s="7" t="s">
        <v>1015</v>
      </c>
      <c r="B412" s="7" t="s">
        <v>1016</v>
      </c>
      <c r="C412" s="7" t="s">
        <v>517</v>
      </c>
      <c r="D412" s="53">
        <f>_xlfn.XLOOKUP(C412,'County PPHU'!$B$3:$B$17,'County PPHU'!$F$3:$F$17)</f>
        <v>2.2993893610879113</v>
      </c>
      <c r="E412" s="61" t="s">
        <v>149</v>
      </c>
      <c r="F412" s="56">
        <f>_xlfn.XLOOKUP(E412,CDP!B:B,CDP!C:C)</f>
        <v>563427</v>
      </c>
      <c r="G412" s="56">
        <f>_xlfn.XLOOKUP(E412,CDP!B:B,CDP!D:D)</f>
        <v>574178</v>
      </c>
      <c r="H412" s="56">
        <f>_xlfn.XLOOKUP(E412,CDP!B:B,CDP!E:E)</f>
        <v>585664</v>
      </c>
      <c r="I412" s="56">
        <f>_xlfn.XLOOKUP(E412,CDP!B:B,CDP!F:F)</f>
        <v>605445</v>
      </c>
      <c r="J412" s="57">
        <f t="shared" si="22"/>
        <v>1.9081442671366477E-2</v>
      </c>
      <c r="K412" s="57">
        <f t="shared" si="23"/>
        <v>2.0004249553274421E-2</v>
      </c>
      <c r="L412" s="57">
        <f t="shared" si="24"/>
        <v>3.3775338760791168E-2</v>
      </c>
    </row>
    <row r="413" spans="1:12" x14ac:dyDescent="0.3">
      <c r="A413" s="7" t="s">
        <v>1017</v>
      </c>
      <c r="B413" s="7" t="s">
        <v>1018</v>
      </c>
      <c r="C413" s="7" t="s">
        <v>517</v>
      </c>
      <c r="D413" s="53">
        <f>_xlfn.XLOOKUP(C413,'County PPHU'!$B$3:$B$17,'County PPHU'!$F$3:$F$17)</f>
        <v>2.2993893610879113</v>
      </c>
      <c r="E413" s="59" t="s">
        <v>160</v>
      </c>
      <c r="F413" s="56">
        <f>_xlfn.XLOOKUP(E413,CDP!B:B,CDP!C:C)</f>
        <v>380219</v>
      </c>
      <c r="G413" s="56">
        <f>_xlfn.XLOOKUP(E413,CDP!B:B,CDP!D:D)</f>
        <v>389516</v>
      </c>
      <c r="H413" s="56">
        <f>_xlfn.XLOOKUP(E413,CDP!B:B,CDP!E:E)</f>
        <v>399070</v>
      </c>
      <c r="I413" s="56">
        <f>_xlfn.XLOOKUP(E413,CDP!B:B,CDP!F:F)</f>
        <v>416504</v>
      </c>
      <c r="J413" s="57">
        <f t="shared" si="22"/>
        <v>2.4451697574292709E-2</v>
      </c>
      <c r="K413" s="57">
        <f t="shared" si="23"/>
        <v>2.4527875620000205E-2</v>
      </c>
      <c r="L413" s="57">
        <f t="shared" si="24"/>
        <v>4.3686571278221863E-2</v>
      </c>
    </row>
    <row r="414" spans="1:12" x14ac:dyDescent="0.3">
      <c r="A414" s="7" t="s">
        <v>1019</v>
      </c>
      <c r="B414" s="7" t="s">
        <v>1020</v>
      </c>
      <c r="C414" s="7" t="s">
        <v>517</v>
      </c>
      <c r="D414" s="53">
        <f>_xlfn.XLOOKUP(C414,'County PPHU'!$B$3:$B$17,'County PPHU'!$F$3:$F$17)</f>
        <v>2.2993893610879113</v>
      </c>
      <c r="E414" s="61" t="s">
        <v>122</v>
      </c>
      <c r="F414" s="56">
        <f>_xlfn.XLOOKUP(E414,CDP!B:B,CDP!C:C)</f>
        <v>39131</v>
      </c>
      <c r="G414" s="56">
        <f>_xlfn.XLOOKUP(E414,CDP!B:B,CDP!D:D)</f>
        <v>42499</v>
      </c>
      <c r="H414" s="56">
        <f>_xlfn.XLOOKUP(E414,CDP!B:B,CDP!E:E)</f>
        <v>45629</v>
      </c>
      <c r="I414" s="56">
        <f>_xlfn.XLOOKUP(E414,CDP!B:B,CDP!F:F)</f>
        <v>50732</v>
      </c>
      <c r="J414" s="57">
        <f t="shared" si="22"/>
        <v>8.6069867879686179E-2</v>
      </c>
      <c r="K414" s="57">
        <f t="shared" si="23"/>
        <v>7.3648791736276142E-2</v>
      </c>
      <c r="L414" s="57">
        <f t="shared" si="24"/>
        <v>0.11183677047491727</v>
      </c>
    </row>
    <row r="415" spans="1:12" x14ac:dyDescent="0.3">
      <c r="A415" s="7" t="s">
        <v>1021</v>
      </c>
      <c r="B415" s="7" t="s">
        <v>1022</v>
      </c>
      <c r="C415" s="7" t="s">
        <v>517</v>
      </c>
      <c r="D415" s="53">
        <f>_xlfn.XLOOKUP(C415,'County PPHU'!$B$3:$B$17,'County PPHU'!$F$3:$F$17)</f>
        <v>2.2993893610879113</v>
      </c>
      <c r="E415" s="60" t="s">
        <v>160</v>
      </c>
      <c r="F415" s="56">
        <f>_xlfn.XLOOKUP(E415,CDP!B:B,CDP!C:C)</f>
        <v>380219</v>
      </c>
      <c r="G415" s="56">
        <f>_xlfn.XLOOKUP(E415,CDP!B:B,CDP!D:D)</f>
        <v>389516</v>
      </c>
      <c r="H415" s="56">
        <f>_xlfn.XLOOKUP(E415,CDP!B:B,CDP!E:E)</f>
        <v>399070</v>
      </c>
      <c r="I415" s="56">
        <f>_xlfn.XLOOKUP(E415,CDP!B:B,CDP!F:F)</f>
        <v>416504</v>
      </c>
      <c r="J415" s="57">
        <f t="shared" si="22"/>
        <v>2.4451697574292709E-2</v>
      </c>
      <c r="K415" s="57">
        <f t="shared" si="23"/>
        <v>2.4527875620000205E-2</v>
      </c>
      <c r="L415" s="57">
        <f t="shared" si="24"/>
        <v>4.3686571278221863E-2</v>
      </c>
    </row>
    <row r="416" spans="1:12" x14ac:dyDescent="0.3">
      <c r="A416" s="7" t="s">
        <v>1023</v>
      </c>
      <c r="B416" s="7" t="s">
        <v>1024</v>
      </c>
      <c r="C416" s="7" t="s">
        <v>517</v>
      </c>
      <c r="D416" s="53">
        <f>_xlfn.XLOOKUP(C416,'County PPHU'!$B$3:$B$17,'County PPHU'!$F$3:$F$17)</f>
        <v>2.2993893610879113</v>
      </c>
      <c r="E416" s="59" t="s">
        <v>160</v>
      </c>
      <c r="F416" s="56">
        <f>_xlfn.XLOOKUP(E416,CDP!B:B,CDP!C:C)</f>
        <v>380219</v>
      </c>
      <c r="G416" s="56">
        <f>_xlfn.XLOOKUP(E416,CDP!B:B,CDP!D:D)</f>
        <v>389516</v>
      </c>
      <c r="H416" s="56">
        <f>_xlfn.XLOOKUP(E416,CDP!B:B,CDP!E:E)</f>
        <v>399070</v>
      </c>
      <c r="I416" s="56">
        <f>_xlfn.XLOOKUP(E416,CDP!B:B,CDP!F:F)</f>
        <v>416504</v>
      </c>
      <c r="J416" s="57">
        <f t="shared" si="22"/>
        <v>2.4451697574292709E-2</v>
      </c>
      <c r="K416" s="57">
        <f t="shared" si="23"/>
        <v>2.4527875620000205E-2</v>
      </c>
      <c r="L416" s="57">
        <f t="shared" si="24"/>
        <v>4.3686571278221863E-2</v>
      </c>
    </row>
    <row r="417" spans="1:12" x14ac:dyDescent="0.3">
      <c r="A417" s="7" t="s">
        <v>1025</v>
      </c>
      <c r="B417" s="7" t="s">
        <v>1026</v>
      </c>
      <c r="C417" s="7" t="s">
        <v>517</v>
      </c>
      <c r="D417" s="53">
        <f>_xlfn.XLOOKUP(C417,'County PPHU'!$B$3:$B$17,'County PPHU'!$F$3:$F$17)</f>
        <v>2.2993893610879113</v>
      </c>
      <c r="E417" s="61" t="s">
        <v>88</v>
      </c>
      <c r="F417" s="56">
        <f>_xlfn.XLOOKUP(E417,CDP!B:B,CDP!C:C)</f>
        <v>63500</v>
      </c>
      <c r="G417" s="56">
        <f>_xlfn.XLOOKUP(E417,CDP!B:B,CDP!D:D)</f>
        <v>71693</v>
      </c>
      <c r="H417" s="56">
        <f>_xlfn.XLOOKUP(E417,CDP!B:B,CDP!E:E)</f>
        <v>79926</v>
      </c>
      <c r="I417" s="56">
        <f>_xlfn.XLOOKUP(E417,CDP!B:B,CDP!F:F)</f>
        <v>95534</v>
      </c>
      <c r="J417" s="57">
        <f t="shared" si="22"/>
        <v>0.1290236220472441</v>
      </c>
      <c r="K417" s="57">
        <f t="shared" si="23"/>
        <v>0.11483687389284868</v>
      </c>
      <c r="L417" s="57">
        <f t="shared" si="24"/>
        <v>0.19528063458699296</v>
      </c>
    </row>
    <row r="418" spans="1:12" x14ac:dyDescent="0.3">
      <c r="A418" s="7" t="s">
        <v>1027</v>
      </c>
      <c r="B418" s="7" t="s">
        <v>1028</v>
      </c>
      <c r="C418" s="7" t="s">
        <v>517</v>
      </c>
      <c r="D418" s="53">
        <f>_xlfn.XLOOKUP(C418,'County PPHU'!$B$3:$B$17,'County PPHU'!$F$3:$F$17)</f>
        <v>2.2993893610879113</v>
      </c>
      <c r="E418" s="59" t="s">
        <v>160</v>
      </c>
      <c r="F418" s="56">
        <f>_xlfn.XLOOKUP(E418,CDP!B:B,CDP!C:C)</f>
        <v>380219</v>
      </c>
      <c r="G418" s="56">
        <f>_xlfn.XLOOKUP(E418,CDP!B:B,CDP!D:D)</f>
        <v>389516</v>
      </c>
      <c r="H418" s="56">
        <f>_xlfn.XLOOKUP(E418,CDP!B:B,CDP!E:E)</f>
        <v>399070</v>
      </c>
      <c r="I418" s="56">
        <f>_xlfn.XLOOKUP(E418,CDP!B:B,CDP!F:F)</f>
        <v>416504</v>
      </c>
      <c r="J418" s="57">
        <f t="shared" si="22"/>
        <v>2.4451697574292709E-2</v>
      </c>
      <c r="K418" s="57">
        <f t="shared" si="23"/>
        <v>2.4527875620000205E-2</v>
      </c>
      <c r="L418" s="57">
        <f t="shared" si="24"/>
        <v>4.3686571278221863E-2</v>
      </c>
    </row>
    <row r="419" spans="1:12" x14ac:dyDescent="0.3">
      <c r="A419" s="7" t="s">
        <v>1029</v>
      </c>
      <c r="B419" s="7" t="s">
        <v>1030</v>
      </c>
      <c r="C419" s="7" t="s">
        <v>517</v>
      </c>
      <c r="D419" s="53">
        <f>_xlfn.XLOOKUP(C419,'County PPHU'!$B$3:$B$17,'County PPHU'!$F$3:$F$17)</f>
        <v>2.2993893610879113</v>
      </c>
      <c r="E419" s="61" t="s">
        <v>88</v>
      </c>
      <c r="F419" s="56">
        <f>_xlfn.XLOOKUP(E419,CDP!B:B,CDP!C:C)</f>
        <v>63500</v>
      </c>
      <c r="G419" s="56">
        <f>_xlfn.XLOOKUP(E419,CDP!B:B,CDP!D:D)</f>
        <v>71693</v>
      </c>
      <c r="H419" s="56">
        <f>_xlfn.XLOOKUP(E419,CDP!B:B,CDP!E:E)</f>
        <v>79926</v>
      </c>
      <c r="I419" s="56">
        <f>_xlfn.XLOOKUP(E419,CDP!B:B,CDP!F:F)</f>
        <v>95534</v>
      </c>
      <c r="J419" s="57">
        <f t="shared" si="22"/>
        <v>0.1290236220472441</v>
      </c>
      <c r="K419" s="57">
        <f t="shared" si="23"/>
        <v>0.11483687389284868</v>
      </c>
      <c r="L419" s="57">
        <f t="shared" si="24"/>
        <v>0.19528063458699296</v>
      </c>
    </row>
    <row r="420" spans="1:12" x14ac:dyDescent="0.3">
      <c r="A420" s="7" t="s">
        <v>1031</v>
      </c>
      <c r="B420" s="7" t="s">
        <v>1032</v>
      </c>
      <c r="C420" s="7" t="s">
        <v>517</v>
      </c>
      <c r="D420" s="53">
        <f>_xlfn.XLOOKUP(C420,'County PPHU'!$B$3:$B$17,'County PPHU'!$F$3:$F$17)</f>
        <v>2.2993893610879113</v>
      </c>
      <c r="E420" s="58" t="s">
        <v>88</v>
      </c>
      <c r="F420" s="56">
        <f>_xlfn.XLOOKUP(E420,CDP!B:B,CDP!C:C)</f>
        <v>63500</v>
      </c>
      <c r="G420" s="56">
        <f>_xlfn.XLOOKUP(E420,CDP!B:B,CDP!D:D)</f>
        <v>71693</v>
      </c>
      <c r="H420" s="56">
        <f>_xlfn.XLOOKUP(E420,CDP!B:B,CDP!E:E)</f>
        <v>79926</v>
      </c>
      <c r="I420" s="56">
        <f>_xlfn.XLOOKUP(E420,CDP!B:B,CDP!F:F)</f>
        <v>95534</v>
      </c>
      <c r="J420" s="57">
        <f t="shared" si="22"/>
        <v>0.1290236220472441</v>
      </c>
      <c r="K420" s="57">
        <f t="shared" si="23"/>
        <v>0.11483687389284868</v>
      </c>
      <c r="L420" s="57">
        <f t="shared" si="24"/>
        <v>0.19528063458699296</v>
      </c>
    </row>
    <row r="421" spans="1:12" x14ac:dyDescent="0.3">
      <c r="A421" s="7" t="s">
        <v>1033</v>
      </c>
      <c r="B421" s="7" t="s">
        <v>1034</v>
      </c>
      <c r="C421" s="7" t="s">
        <v>517</v>
      </c>
      <c r="D421" s="53">
        <f>_xlfn.XLOOKUP(C421,'County PPHU'!$B$3:$B$17,'County PPHU'!$F$3:$F$17)</f>
        <v>2.2993893610879113</v>
      </c>
      <c r="E421" s="59" t="s">
        <v>160</v>
      </c>
      <c r="F421" s="56">
        <f>_xlfn.XLOOKUP(E421,CDP!B:B,CDP!C:C)</f>
        <v>380219</v>
      </c>
      <c r="G421" s="56">
        <f>_xlfn.XLOOKUP(E421,CDP!B:B,CDP!D:D)</f>
        <v>389516</v>
      </c>
      <c r="H421" s="56">
        <f>_xlfn.XLOOKUP(E421,CDP!B:B,CDP!E:E)</f>
        <v>399070</v>
      </c>
      <c r="I421" s="56">
        <f>_xlfn.XLOOKUP(E421,CDP!B:B,CDP!F:F)</f>
        <v>416504</v>
      </c>
      <c r="J421" s="57">
        <f t="shared" si="22"/>
        <v>2.4451697574292709E-2</v>
      </c>
      <c r="K421" s="57">
        <f t="shared" si="23"/>
        <v>2.4527875620000205E-2</v>
      </c>
      <c r="L421" s="57">
        <f t="shared" si="24"/>
        <v>4.3686571278221863E-2</v>
      </c>
    </row>
    <row r="422" spans="1:12" x14ac:dyDescent="0.3">
      <c r="A422" s="7" t="s">
        <v>1035</v>
      </c>
      <c r="B422" s="7" t="s">
        <v>1036</v>
      </c>
      <c r="C422" s="7" t="s">
        <v>517</v>
      </c>
      <c r="D422" s="53">
        <f>_xlfn.XLOOKUP(C422,'County PPHU'!$B$3:$B$17,'County PPHU'!$F$3:$F$17)</f>
        <v>2.2993893610879113</v>
      </c>
      <c r="E422" s="58" t="s">
        <v>149</v>
      </c>
      <c r="F422" s="56">
        <f>_xlfn.XLOOKUP(E422,CDP!B:B,CDP!C:C)</f>
        <v>563427</v>
      </c>
      <c r="G422" s="56">
        <f>_xlfn.XLOOKUP(E422,CDP!B:B,CDP!D:D)</f>
        <v>574178</v>
      </c>
      <c r="H422" s="56">
        <f>_xlfn.XLOOKUP(E422,CDP!B:B,CDP!E:E)</f>
        <v>585664</v>
      </c>
      <c r="I422" s="56">
        <f>_xlfn.XLOOKUP(E422,CDP!B:B,CDP!F:F)</f>
        <v>605445</v>
      </c>
      <c r="J422" s="57">
        <f t="shared" si="22"/>
        <v>1.9081442671366477E-2</v>
      </c>
      <c r="K422" s="57">
        <f t="shared" si="23"/>
        <v>2.0004249553274421E-2</v>
      </c>
      <c r="L422" s="57">
        <f t="shared" si="24"/>
        <v>3.3775338760791168E-2</v>
      </c>
    </row>
    <row r="423" spans="1:12" x14ac:dyDescent="0.3">
      <c r="A423" s="7" t="s">
        <v>1037</v>
      </c>
      <c r="B423" s="7" t="s">
        <v>1038</v>
      </c>
      <c r="C423" s="7" t="s">
        <v>517</v>
      </c>
      <c r="D423" s="53">
        <f>_xlfn.XLOOKUP(C423,'County PPHU'!$B$3:$B$17,'County PPHU'!$F$3:$F$17)</f>
        <v>2.2993893610879113</v>
      </c>
      <c r="E423" s="59" t="s">
        <v>160</v>
      </c>
      <c r="F423" s="56">
        <f>_xlfn.XLOOKUP(E423,CDP!B:B,CDP!C:C)</f>
        <v>380219</v>
      </c>
      <c r="G423" s="56">
        <f>_xlfn.XLOOKUP(E423,CDP!B:B,CDP!D:D)</f>
        <v>389516</v>
      </c>
      <c r="H423" s="56">
        <f>_xlfn.XLOOKUP(E423,CDP!B:B,CDP!E:E)</f>
        <v>399070</v>
      </c>
      <c r="I423" s="56">
        <f>_xlfn.XLOOKUP(E423,CDP!B:B,CDP!F:F)</f>
        <v>416504</v>
      </c>
      <c r="J423" s="57">
        <f t="shared" si="22"/>
        <v>2.4451697574292709E-2</v>
      </c>
      <c r="K423" s="57">
        <f t="shared" si="23"/>
        <v>2.4527875620000205E-2</v>
      </c>
      <c r="L423" s="57">
        <f t="shared" si="24"/>
        <v>4.3686571278221863E-2</v>
      </c>
    </row>
    <row r="424" spans="1:12" x14ac:dyDescent="0.3">
      <c r="A424" s="7" t="s">
        <v>1039</v>
      </c>
      <c r="B424" s="7" t="s">
        <v>1040</v>
      </c>
      <c r="C424" s="7" t="s">
        <v>517</v>
      </c>
      <c r="D424" s="53">
        <f>_xlfn.XLOOKUP(C424,'County PPHU'!$B$3:$B$17,'County PPHU'!$F$3:$F$17)</f>
        <v>2.2993893610879113</v>
      </c>
      <c r="E424" s="61" t="s">
        <v>149</v>
      </c>
      <c r="F424" s="56">
        <f>_xlfn.XLOOKUP(E424,CDP!B:B,CDP!C:C)</f>
        <v>563427</v>
      </c>
      <c r="G424" s="56">
        <f>_xlfn.XLOOKUP(E424,CDP!B:B,CDP!D:D)</f>
        <v>574178</v>
      </c>
      <c r="H424" s="56">
        <f>_xlfn.XLOOKUP(E424,CDP!B:B,CDP!E:E)</f>
        <v>585664</v>
      </c>
      <c r="I424" s="56">
        <f>_xlfn.XLOOKUP(E424,CDP!B:B,CDP!F:F)</f>
        <v>605445</v>
      </c>
      <c r="J424" s="57">
        <f t="shared" si="22"/>
        <v>1.9081442671366477E-2</v>
      </c>
      <c r="K424" s="57">
        <f t="shared" si="23"/>
        <v>2.0004249553274421E-2</v>
      </c>
      <c r="L424" s="57">
        <f t="shared" si="24"/>
        <v>3.3775338760791168E-2</v>
      </c>
    </row>
    <row r="425" spans="1:12" x14ac:dyDescent="0.3">
      <c r="A425" s="7" t="s">
        <v>1041</v>
      </c>
      <c r="B425" s="7" t="s">
        <v>1042</v>
      </c>
      <c r="C425" s="7" t="s">
        <v>517</v>
      </c>
      <c r="D425" s="53">
        <f>_xlfn.XLOOKUP(C425,'County PPHU'!$B$3:$B$17,'County PPHU'!$F$3:$F$17)</f>
        <v>2.2993893610879113</v>
      </c>
      <c r="E425" s="60" t="s">
        <v>160</v>
      </c>
      <c r="F425" s="56">
        <f>_xlfn.XLOOKUP(E425,CDP!B:B,CDP!C:C)</f>
        <v>380219</v>
      </c>
      <c r="G425" s="56">
        <f>_xlfn.XLOOKUP(E425,CDP!B:B,CDP!D:D)</f>
        <v>389516</v>
      </c>
      <c r="H425" s="56">
        <f>_xlfn.XLOOKUP(E425,CDP!B:B,CDP!E:E)</f>
        <v>399070</v>
      </c>
      <c r="I425" s="56">
        <f>_xlfn.XLOOKUP(E425,CDP!B:B,CDP!F:F)</f>
        <v>416504</v>
      </c>
      <c r="J425" s="57">
        <f t="shared" si="22"/>
        <v>2.4451697574292709E-2</v>
      </c>
      <c r="K425" s="57">
        <f t="shared" si="23"/>
        <v>2.4527875620000205E-2</v>
      </c>
      <c r="L425" s="57">
        <f t="shared" si="24"/>
        <v>4.3686571278221863E-2</v>
      </c>
    </row>
    <row r="426" spans="1:12" x14ac:dyDescent="0.3">
      <c r="A426" s="7" t="s">
        <v>1043</v>
      </c>
      <c r="B426" s="7" t="s">
        <v>1044</v>
      </c>
      <c r="C426" s="7" t="s">
        <v>517</v>
      </c>
      <c r="D426" s="53">
        <f>_xlfn.XLOOKUP(C426,'County PPHU'!$B$3:$B$17,'County PPHU'!$F$3:$F$17)</f>
        <v>2.2993893610879113</v>
      </c>
      <c r="E426" s="60" t="s">
        <v>160</v>
      </c>
      <c r="F426" s="56">
        <f>_xlfn.XLOOKUP(E426,CDP!B:B,CDP!C:C)</f>
        <v>380219</v>
      </c>
      <c r="G426" s="56">
        <f>_xlfn.XLOOKUP(E426,CDP!B:B,CDP!D:D)</f>
        <v>389516</v>
      </c>
      <c r="H426" s="56">
        <f>_xlfn.XLOOKUP(E426,CDP!B:B,CDP!E:E)</f>
        <v>399070</v>
      </c>
      <c r="I426" s="56">
        <f>_xlfn.XLOOKUP(E426,CDP!B:B,CDP!F:F)</f>
        <v>416504</v>
      </c>
      <c r="J426" s="57">
        <f t="shared" ref="J426:J489" si="25">((G426-F426)/F426)</f>
        <v>2.4451697574292709E-2</v>
      </c>
      <c r="K426" s="57">
        <f t="shared" ref="K426:K489" si="26">((H426-G426)/G426)</f>
        <v>2.4527875620000205E-2</v>
      </c>
      <c r="L426" s="57">
        <f t="shared" si="24"/>
        <v>4.3686571278221863E-2</v>
      </c>
    </row>
    <row r="427" spans="1:12" x14ac:dyDescent="0.3">
      <c r="A427" s="7" t="s">
        <v>1045</v>
      </c>
      <c r="B427" s="7" t="s">
        <v>1046</v>
      </c>
      <c r="C427" s="7" t="s">
        <v>517</v>
      </c>
      <c r="D427" s="53">
        <f>_xlfn.XLOOKUP(C427,'County PPHU'!$B$3:$B$17,'County PPHU'!$F$3:$F$17)</f>
        <v>2.2993893610879113</v>
      </c>
      <c r="E427" s="59" t="s">
        <v>160</v>
      </c>
      <c r="F427" s="56">
        <f>_xlfn.XLOOKUP(E427,CDP!B:B,CDP!C:C)</f>
        <v>380219</v>
      </c>
      <c r="G427" s="56">
        <f>_xlfn.XLOOKUP(E427,CDP!B:B,CDP!D:D)</f>
        <v>389516</v>
      </c>
      <c r="H427" s="56">
        <f>_xlfn.XLOOKUP(E427,CDP!B:B,CDP!E:E)</f>
        <v>399070</v>
      </c>
      <c r="I427" s="56">
        <f>_xlfn.XLOOKUP(E427,CDP!B:B,CDP!F:F)</f>
        <v>416504</v>
      </c>
      <c r="J427" s="57">
        <f t="shared" si="25"/>
        <v>2.4451697574292709E-2</v>
      </c>
      <c r="K427" s="57">
        <f t="shared" si="26"/>
        <v>2.4527875620000205E-2</v>
      </c>
      <c r="L427" s="57">
        <f t="shared" si="24"/>
        <v>4.3686571278221863E-2</v>
      </c>
    </row>
    <row r="428" spans="1:12" x14ac:dyDescent="0.3">
      <c r="A428" s="7" t="s">
        <v>1047</v>
      </c>
      <c r="B428" s="7" t="s">
        <v>1048</v>
      </c>
      <c r="C428" s="7" t="s">
        <v>517</v>
      </c>
      <c r="D428" s="53">
        <f>_xlfn.XLOOKUP(C428,'County PPHU'!$B$3:$B$17,'County PPHU'!$F$3:$F$17)</f>
        <v>2.2993893610879113</v>
      </c>
      <c r="E428" s="59" t="s">
        <v>160</v>
      </c>
      <c r="F428" s="56">
        <f>_xlfn.XLOOKUP(E428,CDP!B:B,CDP!C:C)</f>
        <v>380219</v>
      </c>
      <c r="G428" s="56">
        <f>_xlfn.XLOOKUP(E428,CDP!B:B,CDP!D:D)</f>
        <v>389516</v>
      </c>
      <c r="H428" s="56">
        <f>_xlfn.XLOOKUP(E428,CDP!B:B,CDP!E:E)</f>
        <v>399070</v>
      </c>
      <c r="I428" s="56">
        <f>_xlfn.XLOOKUP(E428,CDP!B:B,CDP!F:F)</f>
        <v>416504</v>
      </c>
      <c r="J428" s="57">
        <f t="shared" si="25"/>
        <v>2.4451697574292709E-2</v>
      </c>
      <c r="K428" s="57">
        <f t="shared" si="26"/>
        <v>2.4527875620000205E-2</v>
      </c>
      <c r="L428" s="57">
        <f t="shared" si="24"/>
        <v>4.3686571278221863E-2</v>
      </c>
    </row>
    <row r="429" spans="1:12" x14ac:dyDescent="0.3">
      <c r="A429" s="7" t="s">
        <v>1049</v>
      </c>
      <c r="B429" s="7" t="s">
        <v>1050</v>
      </c>
      <c r="C429" s="7" t="s">
        <v>517</v>
      </c>
      <c r="D429" s="53">
        <f>_xlfn.XLOOKUP(C429,'County PPHU'!$B$3:$B$17,'County PPHU'!$F$3:$F$17)</f>
        <v>2.2993893610879113</v>
      </c>
      <c r="E429" s="58" t="s">
        <v>149</v>
      </c>
      <c r="F429" s="56">
        <f>_xlfn.XLOOKUP(E429,CDP!B:B,CDP!C:C)</f>
        <v>563427</v>
      </c>
      <c r="G429" s="56">
        <f>_xlfn.XLOOKUP(E429,CDP!B:B,CDP!D:D)</f>
        <v>574178</v>
      </c>
      <c r="H429" s="56">
        <f>_xlfn.XLOOKUP(E429,CDP!B:B,CDP!E:E)</f>
        <v>585664</v>
      </c>
      <c r="I429" s="56">
        <f>_xlfn.XLOOKUP(E429,CDP!B:B,CDP!F:F)</f>
        <v>605445</v>
      </c>
      <c r="J429" s="57">
        <f t="shared" si="25"/>
        <v>1.9081442671366477E-2</v>
      </c>
      <c r="K429" s="57">
        <f t="shared" si="26"/>
        <v>2.0004249553274421E-2</v>
      </c>
      <c r="L429" s="57">
        <f t="shared" si="24"/>
        <v>3.3775338760791168E-2</v>
      </c>
    </row>
    <row r="430" spans="1:12" x14ac:dyDescent="0.3">
      <c r="A430" s="7" t="s">
        <v>1051</v>
      </c>
      <c r="B430" s="7" t="s">
        <v>1052</v>
      </c>
      <c r="C430" s="7" t="s">
        <v>517</v>
      </c>
      <c r="D430" s="53">
        <f>_xlfn.XLOOKUP(C430,'County PPHU'!$B$3:$B$17,'County PPHU'!$F$3:$F$17)</f>
        <v>2.2993893610879113</v>
      </c>
      <c r="E430" s="58" t="s">
        <v>122</v>
      </c>
      <c r="F430" s="56">
        <f>_xlfn.XLOOKUP(E430,CDP!B:B,CDP!C:C)</f>
        <v>39131</v>
      </c>
      <c r="G430" s="56">
        <f>_xlfn.XLOOKUP(E430,CDP!B:B,CDP!D:D)</f>
        <v>42499</v>
      </c>
      <c r="H430" s="56">
        <f>_xlfn.XLOOKUP(E430,CDP!B:B,CDP!E:E)</f>
        <v>45629</v>
      </c>
      <c r="I430" s="56">
        <f>_xlfn.XLOOKUP(E430,CDP!B:B,CDP!F:F)</f>
        <v>50732</v>
      </c>
      <c r="J430" s="57">
        <f t="shared" si="25"/>
        <v>8.6069867879686179E-2</v>
      </c>
      <c r="K430" s="57">
        <f t="shared" si="26"/>
        <v>7.3648791736276142E-2</v>
      </c>
      <c r="L430" s="57">
        <f t="shared" si="24"/>
        <v>0.11183677047491727</v>
      </c>
    </row>
    <row r="431" spans="1:12" x14ac:dyDescent="0.3">
      <c r="A431" s="7" t="s">
        <v>1053</v>
      </c>
      <c r="B431" s="7" t="s">
        <v>1054</v>
      </c>
      <c r="C431" s="7" t="s">
        <v>517</v>
      </c>
      <c r="D431" s="53">
        <f>_xlfn.XLOOKUP(C431,'County PPHU'!$B$3:$B$17,'County PPHU'!$F$3:$F$17)</f>
        <v>2.2993893610879113</v>
      </c>
      <c r="E431" s="61" t="s">
        <v>149</v>
      </c>
      <c r="F431" s="56">
        <f>_xlfn.XLOOKUP(E431,CDP!B:B,CDP!C:C)</f>
        <v>563427</v>
      </c>
      <c r="G431" s="56">
        <f>_xlfn.XLOOKUP(E431,CDP!B:B,CDP!D:D)</f>
        <v>574178</v>
      </c>
      <c r="H431" s="56">
        <f>_xlfn.XLOOKUP(E431,CDP!B:B,CDP!E:E)</f>
        <v>585664</v>
      </c>
      <c r="I431" s="56">
        <f>_xlfn.XLOOKUP(E431,CDP!B:B,CDP!F:F)</f>
        <v>605445</v>
      </c>
      <c r="J431" s="57">
        <f t="shared" si="25"/>
        <v>1.9081442671366477E-2</v>
      </c>
      <c r="K431" s="57">
        <f t="shared" si="26"/>
        <v>2.0004249553274421E-2</v>
      </c>
      <c r="L431" s="57">
        <f t="shared" si="24"/>
        <v>3.3775338760791168E-2</v>
      </c>
    </row>
    <row r="432" spans="1:12" x14ac:dyDescent="0.3">
      <c r="A432" s="7" t="s">
        <v>1055</v>
      </c>
      <c r="B432" s="7" t="s">
        <v>1056</v>
      </c>
      <c r="C432" s="7" t="s">
        <v>517</v>
      </c>
      <c r="D432" s="53">
        <f>_xlfn.XLOOKUP(C432,'County PPHU'!$B$3:$B$17,'County PPHU'!$F$3:$F$17)</f>
        <v>2.2993893610879113</v>
      </c>
      <c r="E432" s="59" t="s">
        <v>160</v>
      </c>
      <c r="F432" s="56">
        <f>_xlfn.XLOOKUP(E432,CDP!B:B,CDP!C:C)</f>
        <v>380219</v>
      </c>
      <c r="G432" s="56">
        <f>_xlfn.XLOOKUP(E432,CDP!B:B,CDP!D:D)</f>
        <v>389516</v>
      </c>
      <c r="H432" s="56">
        <f>_xlfn.XLOOKUP(E432,CDP!B:B,CDP!E:E)</f>
        <v>399070</v>
      </c>
      <c r="I432" s="56">
        <f>_xlfn.XLOOKUP(E432,CDP!B:B,CDP!F:F)</f>
        <v>416504</v>
      </c>
      <c r="J432" s="57">
        <f t="shared" si="25"/>
        <v>2.4451697574292709E-2</v>
      </c>
      <c r="K432" s="57">
        <f t="shared" si="26"/>
        <v>2.4527875620000205E-2</v>
      </c>
      <c r="L432" s="57">
        <f t="shared" si="24"/>
        <v>4.3686571278221863E-2</v>
      </c>
    </row>
    <row r="433" spans="1:12" x14ac:dyDescent="0.3">
      <c r="A433" s="7" t="s">
        <v>1057</v>
      </c>
      <c r="B433" s="7" t="s">
        <v>1058</v>
      </c>
      <c r="C433" s="7" t="s">
        <v>517</v>
      </c>
      <c r="D433" s="53">
        <f>_xlfn.XLOOKUP(C433,'County PPHU'!$B$3:$B$17,'County PPHU'!$F$3:$F$17)</f>
        <v>2.2993893610879113</v>
      </c>
      <c r="E433" s="59" t="s">
        <v>160</v>
      </c>
      <c r="F433" s="56">
        <f>_xlfn.XLOOKUP(E433,CDP!B:B,CDP!C:C)</f>
        <v>380219</v>
      </c>
      <c r="G433" s="56">
        <f>_xlfn.XLOOKUP(E433,CDP!B:B,CDP!D:D)</f>
        <v>389516</v>
      </c>
      <c r="H433" s="56">
        <f>_xlfn.XLOOKUP(E433,CDP!B:B,CDP!E:E)</f>
        <v>399070</v>
      </c>
      <c r="I433" s="56">
        <f>_xlfn.XLOOKUP(E433,CDP!B:B,CDP!F:F)</f>
        <v>416504</v>
      </c>
      <c r="J433" s="57">
        <f t="shared" si="25"/>
        <v>2.4451697574292709E-2</v>
      </c>
      <c r="K433" s="57">
        <f t="shared" si="26"/>
        <v>2.4527875620000205E-2</v>
      </c>
      <c r="L433" s="57">
        <f t="shared" si="24"/>
        <v>4.3686571278221863E-2</v>
      </c>
    </row>
    <row r="434" spans="1:12" x14ac:dyDescent="0.3">
      <c r="A434" s="7" t="s">
        <v>1059</v>
      </c>
      <c r="B434" s="7" t="s">
        <v>1060</v>
      </c>
      <c r="C434" s="7" t="s">
        <v>517</v>
      </c>
      <c r="D434" s="53">
        <f>_xlfn.XLOOKUP(C434,'County PPHU'!$B$3:$B$17,'County PPHU'!$F$3:$F$17)</f>
        <v>2.2993893610879113</v>
      </c>
      <c r="E434" s="60" t="s">
        <v>160</v>
      </c>
      <c r="F434" s="56">
        <f>_xlfn.XLOOKUP(E434,CDP!B:B,CDP!C:C)</f>
        <v>380219</v>
      </c>
      <c r="G434" s="56">
        <f>_xlfn.XLOOKUP(E434,CDP!B:B,CDP!D:D)</f>
        <v>389516</v>
      </c>
      <c r="H434" s="56">
        <f>_xlfn.XLOOKUP(E434,CDP!B:B,CDP!E:E)</f>
        <v>399070</v>
      </c>
      <c r="I434" s="56">
        <f>_xlfn.XLOOKUP(E434,CDP!B:B,CDP!F:F)</f>
        <v>416504</v>
      </c>
      <c r="J434" s="57">
        <f t="shared" si="25"/>
        <v>2.4451697574292709E-2</v>
      </c>
      <c r="K434" s="57">
        <f t="shared" si="26"/>
        <v>2.4527875620000205E-2</v>
      </c>
      <c r="L434" s="57">
        <f t="shared" si="24"/>
        <v>4.3686571278221863E-2</v>
      </c>
    </row>
    <row r="435" spans="1:12" x14ac:dyDescent="0.3">
      <c r="A435" s="7" t="s">
        <v>1061</v>
      </c>
      <c r="B435" s="7" t="s">
        <v>1062</v>
      </c>
      <c r="C435" s="7" t="s">
        <v>517</v>
      </c>
      <c r="D435" s="53">
        <f>_xlfn.XLOOKUP(C435,'County PPHU'!$B$3:$B$17,'County PPHU'!$F$3:$F$17)</f>
        <v>2.2993893610879113</v>
      </c>
      <c r="E435" s="59" t="s">
        <v>160</v>
      </c>
      <c r="F435" s="56">
        <f>_xlfn.XLOOKUP(E435,CDP!B:B,CDP!C:C)</f>
        <v>380219</v>
      </c>
      <c r="G435" s="56">
        <f>_xlfn.XLOOKUP(E435,CDP!B:B,CDP!D:D)</f>
        <v>389516</v>
      </c>
      <c r="H435" s="56">
        <f>_xlfn.XLOOKUP(E435,CDP!B:B,CDP!E:E)</f>
        <v>399070</v>
      </c>
      <c r="I435" s="56">
        <f>_xlfn.XLOOKUP(E435,CDP!B:B,CDP!F:F)</f>
        <v>416504</v>
      </c>
      <c r="J435" s="57">
        <f t="shared" si="25"/>
        <v>2.4451697574292709E-2</v>
      </c>
      <c r="K435" s="57">
        <f t="shared" si="26"/>
        <v>2.4527875620000205E-2</v>
      </c>
      <c r="L435" s="57">
        <f t="shared" si="24"/>
        <v>4.3686571278221863E-2</v>
      </c>
    </row>
    <row r="436" spans="1:12" x14ac:dyDescent="0.3">
      <c r="A436" s="7" t="s">
        <v>1063</v>
      </c>
      <c r="B436" s="7" t="s">
        <v>1064</v>
      </c>
      <c r="C436" s="7" t="s">
        <v>517</v>
      </c>
      <c r="D436" s="53">
        <f>_xlfn.XLOOKUP(C436,'County PPHU'!$B$3:$B$17,'County PPHU'!$F$3:$F$17)</f>
        <v>2.2993893610879113</v>
      </c>
      <c r="E436" s="61" t="s">
        <v>88</v>
      </c>
      <c r="F436" s="56">
        <f>_xlfn.XLOOKUP(E436,CDP!B:B,CDP!C:C)</f>
        <v>63500</v>
      </c>
      <c r="G436" s="56">
        <f>_xlfn.XLOOKUP(E436,CDP!B:B,CDP!D:D)</f>
        <v>71693</v>
      </c>
      <c r="H436" s="56">
        <f>_xlfn.XLOOKUP(E436,CDP!B:B,CDP!E:E)</f>
        <v>79926</v>
      </c>
      <c r="I436" s="56">
        <f>_xlfn.XLOOKUP(E436,CDP!B:B,CDP!F:F)</f>
        <v>95534</v>
      </c>
      <c r="J436" s="57">
        <f t="shared" si="25"/>
        <v>0.1290236220472441</v>
      </c>
      <c r="K436" s="57">
        <f t="shared" si="26"/>
        <v>0.11483687389284868</v>
      </c>
      <c r="L436" s="57">
        <f t="shared" si="24"/>
        <v>0.19528063458699296</v>
      </c>
    </row>
    <row r="437" spans="1:12" x14ac:dyDescent="0.3">
      <c r="A437" s="7" t="s">
        <v>1065</v>
      </c>
      <c r="B437" s="7" t="s">
        <v>1066</v>
      </c>
      <c r="C437" s="7" t="s">
        <v>517</v>
      </c>
      <c r="D437" s="53">
        <f>_xlfn.XLOOKUP(C437,'County PPHU'!$B$3:$B$17,'County PPHU'!$F$3:$F$17)</f>
        <v>2.2993893610879113</v>
      </c>
      <c r="E437" s="60" t="s">
        <v>160</v>
      </c>
      <c r="F437" s="56">
        <f>_xlfn.XLOOKUP(E437,CDP!B:B,CDP!C:C)</f>
        <v>380219</v>
      </c>
      <c r="G437" s="56">
        <f>_xlfn.XLOOKUP(E437,CDP!B:B,CDP!D:D)</f>
        <v>389516</v>
      </c>
      <c r="H437" s="56">
        <f>_xlfn.XLOOKUP(E437,CDP!B:B,CDP!E:E)</f>
        <v>399070</v>
      </c>
      <c r="I437" s="56">
        <f>_xlfn.XLOOKUP(E437,CDP!B:B,CDP!F:F)</f>
        <v>416504</v>
      </c>
      <c r="J437" s="57">
        <f t="shared" si="25"/>
        <v>2.4451697574292709E-2</v>
      </c>
      <c r="K437" s="57">
        <f t="shared" si="26"/>
        <v>2.4527875620000205E-2</v>
      </c>
      <c r="L437" s="57">
        <f t="shared" si="24"/>
        <v>4.3686571278221863E-2</v>
      </c>
    </row>
    <row r="438" spans="1:12" x14ac:dyDescent="0.3">
      <c r="A438" s="7" t="s">
        <v>1067</v>
      </c>
      <c r="B438" s="7" t="s">
        <v>1068</v>
      </c>
      <c r="C438" s="7" t="s">
        <v>517</v>
      </c>
      <c r="D438" s="53">
        <f>_xlfn.XLOOKUP(C438,'County PPHU'!$B$3:$B$17,'County PPHU'!$F$3:$F$17)</f>
        <v>2.2993893610879113</v>
      </c>
      <c r="E438" s="59" t="s">
        <v>160</v>
      </c>
      <c r="F438" s="56">
        <f>_xlfn.XLOOKUP(E438,CDP!B:B,CDP!C:C)</f>
        <v>380219</v>
      </c>
      <c r="G438" s="56">
        <f>_xlfn.XLOOKUP(E438,CDP!B:B,CDP!D:D)</f>
        <v>389516</v>
      </c>
      <c r="H438" s="56">
        <f>_xlfn.XLOOKUP(E438,CDP!B:B,CDP!E:E)</f>
        <v>399070</v>
      </c>
      <c r="I438" s="56">
        <f>_xlfn.XLOOKUP(E438,CDP!B:B,CDP!F:F)</f>
        <v>416504</v>
      </c>
      <c r="J438" s="57">
        <f t="shared" si="25"/>
        <v>2.4451697574292709E-2</v>
      </c>
      <c r="K438" s="57">
        <f t="shared" si="26"/>
        <v>2.4527875620000205E-2</v>
      </c>
      <c r="L438" s="57">
        <f t="shared" si="24"/>
        <v>4.3686571278221863E-2</v>
      </c>
    </row>
    <row r="439" spans="1:12" x14ac:dyDescent="0.3">
      <c r="A439" s="7" t="s">
        <v>1069</v>
      </c>
      <c r="B439" s="7" t="s">
        <v>1070</v>
      </c>
      <c r="C439" s="7" t="s">
        <v>517</v>
      </c>
      <c r="D439" s="53">
        <f>_xlfn.XLOOKUP(C439,'County PPHU'!$B$3:$B$17,'County PPHU'!$F$3:$F$17)</f>
        <v>2.2993893610879113</v>
      </c>
      <c r="E439" s="61" t="s">
        <v>36</v>
      </c>
      <c r="F439" s="56">
        <f>_xlfn.XLOOKUP(E439,CDP!B:B,CDP!C:C)</f>
        <v>14798.655404067267</v>
      </c>
      <c r="G439" s="56">
        <f>_xlfn.XLOOKUP(E439,CDP!B:B,CDP!D:D)</f>
        <v>15875.81898425781</v>
      </c>
      <c r="H439" s="56">
        <f>_xlfn.XLOOKUP(E439,CDP!B:B,CDP!E:E)</f>
        <v>16701.00519836356</v>
      </c>
      <c r="I439" s="56">
        <f>_xlfn.XLOOKUP(E439,CDP!B:B,CDP!F:F)</f>
        <v>18156.552880431969</v>
      </c>
      <c r="J439" s="57">
        <f t="shared" si="25"/>
        <v>7.2787935848178151E-2</v>
      </c>
      <c r="K439" s="57">
        <f t="shared" si="26"/>
        <v>5.197755246037955E-2</v>
      </c>
      <c r="L439" s="57">
        <f t="shared" si="24"/>
        <v>8.7153297947061892E-2</v>
      </c>
    </row>
    <row r="440" spans="1:12" x14ac:dyDescent="0.3">
      <c r="A440" s="7" t="s">
        <v>1071</v>
      </c>
      <c r="B440" s="7" t="s">
        <v>1072</v>
      </c>
      <c r="C440" s="7" t="s">
        <v>517</v>
      </c>
      <c r="D440" s="53">
        <f>_xlfn.XLOOKUP(C440,'County PPHU'!$B$3:$B$17,'County PPHU'!$F$3:$F$17)</f>
        <v>2.2993893610879113</v>
      </c>
      <c r="E440" s="59" t="s">
        <v>160</v>
      </c>
      <c r="F440" s="56">
        <f>_xlfn.XLOOKUP(E440,CDP!B:B,CDP!C:C)</f>
        <v>380219</v>
      </c>
      <c r="G440" s="56">
        <f>_xlfn.XLOOKUP(E440,CDP!B:B,CDP!D:D)</f>
        <v>389516</v>
      </c>
      <c r="H440" s="56">
        <f>_xlfn.XLOOKUP(E440,CDP!B:B,CDP!E:E)</f>
        <v>399070</v>
      </c>
      <c r="I440" s="56">
        <f>_xlfn.XLOOKUP(E440,CDP!B:B,CDP!F:F)</f>
        <v>416504</v>
      </c>
      <c r="J440" s="57">
        <f t="shared" si="25"/>
        <v>2.4451697574292709E-2</v>
      </c>
      <c r="K440" s="57">
        <f t="shared" si="26"/>
        <v>2.4527875620000205E-2</v>
      </c>
      <c r="L440" s="57">
        <f t="shared" si="24"/>
        <v>4.3686571278221863E-2</v>
      </c>
    </row>
    <row r="441" spans="1:12" x14ac:dyDescent="0.3">
      <c r="A441" s="7" t="s">
        <v>1073</v>
      </c>
      <c r="B441" s="7" t="s">
        <v>1074</v>
      </c>
      <c r="C441" s="7" t="s">
        <v>517</v>
      </c>
      <c r="D441" s="53">
        <f>_xlfn.XLOOKUP(C441,'County PPHU'!$B$3:$B$17,'County PPHU'!$F$3:$F$17)</f>
        <v>2.2993893610879113</v>
      </c>
      <c r="E441" s="58" t="s">
        <v>88</v>
      </c>
      <c r="F441" s="56">
        <f>_xlfn.XLOOKUP(E441,CDP!B:B,CDP!C:C)</f>
        <v>63500</v>
      </c>
      <c r="G441" s="56">
        <f>_xlfn.XLOOKUP(E441,CDP!B:B,CDP!D:D)</f>
        <v>71693</v>
      </c>
      <c r="H441" s="56">
        <f>_xlfn.XLOOKUP(E441,CDP!B:B,CDP!E:E)</f>
        <v>79926</v>
      </c>
      <c r="I441" s="56">
        <f>_xlfn.XLOOKUP(E441,CDP!B:B,CDP!F:F)</f>
        <v>95534</v>
      </c>
      <c r="J441" s="57">
        <f t="shared" si="25"/>
        <v>0.1290236220472441</v>
      </c>
      <c r="K441" s="57">
        <f t="shared" si="26"/>
        <v>0.11483687389284868</v>
      </c>
      <c r="L441" s="57">
        <f t="shared" si="24"/>
        <v>0.19528063458699296</v>
      </c>
    </row>
    <row r="442" spans="1:12" x14ac:dyDescent="0.3">
      <c r="A442" s="7" t="s">
        <v>1075</v>
      </c>
      <c r="B442" s="7" t="s">
        <v>1076</v>
      </c>
      <c r="C442" s="7" t="s">
        <v>517</v>
      </c>
      <c r="D442" s="53">
        <f>_xlfn.XLOOKUP(C442,'County PPHU'!$B$3:$B$17,'County PPHU'!$F$3:$F$17)</f>
        <v>2.2993893610879113</v>
      </c>
      <c r="E442" s="58" t="s">
        <v>122</v>
      </c>
      <c r="F442" s="56">
        <f>_xlfn.XLOOKUP(E442,CDP!B:B,CDP!C:C)</f>
        <v>39131</v>
      </c>
      <c r="G442" s="56">
        <f>_xlfn.XLOOKUP(E442,CDP!B:B,CDP!D:D)</f>
        <v>42499</v>
      </c>
      <c r="H442" s="56">
        <f>_xlfn.XLOOKUP(E442,CDP!B:B,CDP!E:E)</f>
        <v>45629</v>
      </c>
      <c r="I442" s="56">
        <f>_xlfn.XLOOKUP(E442,CDP!B:B,CDP!F:F)</f>
        <v>50732</v>
      </c>
      <c r="J442" s="57">
        <f t="shared" si="25"/>
        <v>8.6069867879686179E-2</v>
      </c>
      <c r="K442" s="57">
        <f t="shared" si="26"/>
        <v>7.3648791736276142E-2</v>
      </c>
      <c r="L442" s="57">
        <f t="shared" si="24"/>
        <v>0.11183677047491727</v>
      </c>
    </row>
    <row r="443" spans="1:12" x14ac:dyDescent="0.3">
      <c r="A443" s="7" t="s">
        <v>1077</v>
      </c>
      <c r="B443" s="7" t="s">
        <v>1078</v>
      </c>
      <c r="C443" s="7" t="s">
        <v>517</v>
      </c>
      <c r="D443" s="53">
        <f>_xlfn.XLOOKUP(C443,'County PPHU'!$B$3:$B$17,'County PPHU'!$F$3:$F$17)</f>
        <v>2.2993893610879113</v>
      </c>
      <c r="E443" s="59" t="s">
        <v>160</v>
      </c>
      <c r="F443" s="56">
        <f>_xlfn.XLOOKUP(E443,CDP!B:B,CDP!C:C)</f>
        <v>380219</v>
      </c>
      <c r="G443" s="56">
        <f>_xlfn.XLOOKUP(E443,CDP!B:B,CDP!D:D)</f>
        <v>389516</v>
      </c>
      <c r="H443" s="56">
        <f>_xlfn.XLOOKUP(E443,CDP!B:B,CDP!E:E)</f>
        <v>399070</v>
      </c>
      <c r="I443" s="56">
        <f>_xlfn.XLOOKUP(E443,CDP!B:B,CDP!F:F)</f>
        <v>416504</v>
      </c>
      <c r="J443" s="57">
        <f t="shared" si="25"/>
        <v>2.4451697574292709E-2</v>
      </c>
      <c r="K443" s="57">
        <f t="shared" si="26"/>
        <v>2.4527875620000205E-2</v>
      </c>
      <c r="L443" s="57">
        <f t="shared" si="24"/>
        <v>4.3686571278221863E-2</v>
      </c>
    </row>
    <row r="444" spans="1:12" x14ac:dyDescent="0.3">
      <c r="A444" s="7" t="s">
        <v>1079</v>
      </c>
      <c r="B444" s="7" t="s">
        <v>1080</v>
      </c>
      <c r="C444" s="7" t="s">
        <v>517</v>
      </c>
      <c r="D444" s="53">
        <f>_xlfn.XLOOKUP(C444,'County PPHU'!$B$3:$B$17,'County PPHU'!$F$3:$F$17)</f>
        <v>2.2993893610879113</v>
      </c>
      <c r="E444" s="61" t="s">
        <v>88</v>
      </c>
      <c r="F444" s="56">
        <f>_xlfn.XLOOKUP(E444,CDP!B:B,CDP!C:C)</f>
        <v>63500</v>
      </c>
      <c r="G444" s="56">
        <f>_xlfn.XLOOKUP(E444,CDP!B:B,CDP!D:D)</f>
        <v>71693</v>
      </c>
      <c r="H444" s="56">
        <f>_xlfn.XLOOKUP(E444,CDP!B:B,CDP!E:E)</f>
        <v>79926</v>
      </c>
      <c r="I444" s="56">
        <f>_xlfn.XLOOKUP(E444,CDP!B:B,CDP!F:F)</f>
        <v>95534</v>
      </c>
      <c r="J444" s="57">
        <f t="shared" si="25"/>
        <v>0.1290236220472441</v>
      </c>
      <c r="K444" s="57">
        <f t="shared" si="26"/>
        <v>0.11483687389284868</v>
      </c>
      <c r="L444" s="57">
        <f t="shared" si="24"/>
        <v>0.19528063458699296</v>
      </c>
    </row>
    <row r="445" spans="1:12" x14ac:dyDescent="0.3">
      <c r="A445" s="7" t="s">
        <v>1081</v>
      </c>
      <c r="B445" s="7" t="s">
        <v>1082</v>
      </c>
      <c r="C445" s="7" t="s">
        <v>517</v>
      </c>
      <c r="D445" s="53">
        <f>_xlfn.XLOOKUP(C445,'County PPHU'!$B$3:$B$17,'County PPHU'!$F$3:$F$17)</f>
        <v>2.2993893610879113</v>
      </c>
      <c r="E445" s="60" t="s">
        <v>160</v>
      </c>
      <c r="F445" s="56">
        <f>_xlfn.XLOOKUP(E445,CDP!B:B,CDP!C:C)</f>
        <v>380219</v>
      </c>
      <c r="G445" s="56">
        <f>_xlfn.XLOOKUP(E445,CDP!B:B,CDP!D:D)</f>
        <v>389516</v>
      </c>
      <c r="H445" s="56">
        <f>_xlfn.XLOOKUP(E445,CDP!B:B,CDP!E:E)</f>
        <v>399070</v>
      </c>
      <c r="I445" s="56">
        <f>_xlfn.XLOOKUP(E445,CDP!B:B,CDP!F:F)</f>
        <v>416504</v>
      </c>
      <c r="J445" s="57">
        <f t="shared" si="25"/>
        <v>2.4451697574292709E-2</v>
      </c>
      <c r="K445" s="57">
        <f t="shared" si="26"/>
        <v>2.4527875620000205E-2</v>
      </c>
      <c r="L445" s="57">
        <f t="shared" si="24"/>
        <v>4.3686571278221863E-2</v>
      </c>
    </row>
    <row r="446" spans="1:12" x14ac:dyDescent="0.3">
      <c r="A446" s="7" t="s">
        <v>1083</v>
      </c>
      <c r="B446" s="7" t="s">
        <v>1084</v>
      </c>
      <c r="C446" s="7" t="s">
        <v>517</v>
      </c>
      <c r="D446" s="53">
        <f>_xlfn.XLOOKUP(C446,'County PPHU'!$B$3:$B$17,'County PPHU'!$F$3:$F$17)</f>
        <v>2.2993893610879113</v>
      </c>
      <c r="E446" s="59" t="s">
        <v>160</v>
      </c>
      <c r="F446" s="56">
        <f>_xlfn.XLOOKUP(E446,CDP!B:B,CDP!C:C)</f>
        <v>380219</v>
      </c>
      <c r="G446" s="56">
        <f>_xlfn.XLOOKUP(E446,CDP!B:B,CDP!D:D)</f>
        <v>389516</v>
      </c>
      <c r="H446" s="56">
        <f>_xlfn.XLOOKUP(E446,CDP!B:B,CDP!E:E)</f>
        <v>399070</v>
      </c>
      <c r="I446" s="56">
        <f>_xlfn.XLOOKUP(E446,CDP!B:B,CDP!F:F)</f>
        <v>416504</v>
      </c>
      <c r="J446" s="57">
        <f t="shared" si="25"/>
        <v>2.4451697574292709E-2</v>
      </c>
      <c r="K446" s="57">
        <f t="shared" si="26"/>
        <v>2.4527875620000205E-2</v>
      </c>
      <c r="L446" s="57">
        <f t="shared" si="24"/>
        <v>4.3686571278221863E-2</v>
      </c>
    </row>
    <row r="447" spans="1:12" x14ac:dyDescent="0.3">
      <c r="A447" s="7" t="s">
        <v>1085</v>
      </c>
      <c r="B447" s="7" t="s">
        <v>1086</v>
      </c>
      <c r="C447" s="7" t="s">
        <v>517</v>
      </c>
      <c r="D447" s="53">
        <f>_xlfn.XLOOKUP(C447,'County PPHU'!$B$3:$B$17,'County PPHU'!$F$3:$F$17)</f>
        <v>2.2993893610879113</v>
      </c>
      <c r="E447" s="59" t="s">
        <v>160</v>
      </c>
      <c r="F447" s="56">
        <f>_xlfn.XLOOKUP(E447,CDP!B:B,CDP!C:C)</f>
        <v>380219</v>
      </c>
      <c r="G447" s="56">
        <f>_xlfn.XLOOKUP(E447,CDP!B:B,CDP!D:D)</f>
        <v>389516</v>
      </c>
      <c r="H447" s="56">
        <f>_xlfn.XLOOKUP(E447,CDP!B:B,CDP!E:E)</f>
        <v>399070</v>
      </c>
      <c r="I447" s="56">
        <f>_xlfn.XLOOKUP(E447,CDP!B:B,CDP!F:F)</f>
        <v>416504</v>
      </c>
      <c r="J447" s="57">
        <f t="shared" si="25"/>
        <v>2.4451697574292709E-2</v>
      </c>
      <c r="K447" s="57">
        <f t="shared" si="26"/>
        <v>2.4527875620000205E-2</v>
      </c>
      <c r="L447" s="57">
        <f t="shared" si="24"/>
        <v>4.3686571278221863E-2</v>
      </c>
    </row>
    <row r="448" spans="1:12" x14ac:dyDescent="0.3">
      <c r="A448" s="7" t="s">
        <v>1087</v>
      </c>
      <c r="B448" s="7" t="s">
        <v>1088</v>
      </c>
      <c r="C448" s="7" t="s">
        <v>517</v>
      </c>
      <c r="D448" s="53">
        <f>_xlfn.XLOOKUP(C448,'County PPHU'!$B$3:$B$17,'County PPHU'!$F$3:$F$17)</f>
        <v>2.2993893610879113</v>
      </c>
      <c r="E448" s="60" t="s">
        <v>160</v>
      </c>
      <c r="F448" s="56">
        <f>_xlfn.XLOOKUP(E448,CDP!B:B,CDP!C:C)</f>
        <v>380219</v>
      </c>
      <c r="G448" s="56">
        <f>_xlfn.XLOOKUP(E448,CDP!B:B,CDP!D:D)</f>
        <v>389516</v>
      </c>
      <c r="H448" s="56">
        <f>_xlfn.XLOOKUP(E448,CDP!B:B,CDP!E:E)</f>
        <v>399070</v>
      </c>
      <c r="I448" s="56">
        <f>_xlfn.XLOOKUP(E448,CDP!B:B,CDP!F:F)</f>
        <v>416504</v>
      </c>
      <c r="J448" s="57">
        <f t="shared" si="25"/>
        <v>2.4451697574292709E-2</v>
      </c>
      <c r="K448" s="57">
        <f t="shared" si="26"/>
        <v>2.4527875620000205E-2</v>
      </c>
      <c r="L448" s="57">
        <f t="shared" si="24"/>
        <v>4.3686571278221863E-2</v>
      </c>
    </row>
    <row r="449" spans="1:12" x14ac:dyDescent="0.3">
      <c r="A449" s="7" t="s">
        <v>1089</v>
      </c>
      <c r="B449" s="7" t="s">
        <v>1090</v>
      </c>
      <c r="C449" s="7" t="s">
        <v>517</v>
      </c>
      <c r="D449" s="53">
        <f>_xlfn.XLOOKUP(C449,'County PPHU'!$B$3:$B$17,'County PPHU'!$F$3:$F$17)</f>
        <v>2.2993893610879113</v>
      </c>
      <c r="E449" s="58" t="s">
        <v>104</v>
      </c>
      <c r="F449" s="56">
        <f>_xlfn.XLOOKUP(E449,CDP!B:B,CDP!C:C)</f>
        <v>51352</v>
      </c>
      <c r="G449" s="56">
        <f>_xlfn.XLOOKUP(E449,CDP!B:B,CDP!D:D)</f>
        <v>54149</v>
      </c>
      <c r="H449" s="56">
        <f>_xlfn.XLOOKUP(E449,CDP!B:B,CDP!E:E)</f>
        <v>55499</v>
      </c>
      <c r="I449" s="56">
        <f>_xlfn.XLOOKUP(E449,CDP!B:B,CDP!F:F)</f>
        <v>55850</v>
      </c>
      <c r="J449" s="57">
        <f t="shared" si="25"/>
        <v>5.446720673002025E-2</v>
      </c>
      <c r="K449" s="57">
        <f t="shared" si="26"/>
        <v>2.4931208332563851E-2</v>
      </c>
      <c r="L449" s="57">
        <f t="shared" si="24"/>
        <v>6.3244382781671741E-3</v>
      </c>
    </row>
    <row r="450" spans="1:12" x14ac:dyDescent="0.3">
      <c r="A450" s="7" t="s">
        <v>1091</v>
      </c>
      <c r="B450" s="7" t="s">
        <v>1092</v>
      </c>
      <c r="C450" s="7" t="s">
        <v>517</v>
      </c>
      <c r="D450" s="53">
        <f>_xlfn.XLOOKUP(C450,'County PPHU'!$B$3:$B$17,'County PPHU'!$F$3:$F$17)</f>
        <v>2.2993893610879113</v>
      </c>
      <c r="E450" s="58" t="s">
        <v>149</v>
      </c>
      <c r="F450" s="56">
        <f>_xlfn.XLOOKUP(E450,CDP!B:B,CDP!C:C)</f>
        <v>563427</v>
      </c>
      <c r="G450" s="56">
        <f>_xlfn.XLOOKUP(E450,CDP!B:B,CDP!D:D)</f>
        <v>574178</v>
      </c>
      <c r="H450" s="56">
        <f>_xlfn.XLOOKUP(E450,CDP!B:B,CDP!E:E)</f>
        <v>585664</v>
      </c>
      <c r="I450" s="56">
        <f>_xlfn.XLOOKUP(E450,CDP!B:B,CDP!F:F)</f>
        <v>605445</v>
      </c>
      <c r="J450" s="57">
        <f t="shared" si="25"/>
        <v>1.9081442671366477E-2</v>
      </c>
      <c r="K450" s="57">
        <f t="shared" si="26"/>
        <v>2.0004249553274421E-2</v>
      </c>
      <c r="L450" s="57">
        <f t="shared" si="24"/>
        <v>3.3775338760791168E-2</v>
      </c>
    </row>
    <row r="451" spans="1:12" x14ac:dyDescent="0.3">
      <c r="A451" s="7" t="s">
        <v>1093</v>
      </c>
      <c r="B451" s="7" t="s">
        <v>1094</v>
      </c>
      <c r="C451" s="7" t="s">
        <v>517</v>
      </c>
      <c r="D451" s="53">
        <f>_xlfn.XLOOKUP(C451,'County PPHU'!$B$3:$B$17,'County PPHU'!$F$3:$F$17)</f>
        <v>2.2993893610879113</v>
      </c>
      <c r="E451" s="59" t="s">
        <v>160</v>
      </c>
      <c r="F451" s="56">
        <f>_xlfn.XLOOKUP(E451,CDP!B:B,CDP!C:C)</f>
        <v>380219</v>
      </c>
      <c r="G451" s="56">
        <f>_xlfn.XLOOKUP(E451,CDP!B:B,CDP!D:D)</f>
        <v>389516</v>
      </c>
      <c r="H451" s="56">
        <f>_xlfn.XLOOKUP(E451,CDP!B:B,CDP!E:E)</f>
        <v>399070</v>
      </c>
      <c r="I451" s="56">
        <f>_xlfn.XLOOKUP(E451,CDP!B:B,CDP!F:F)</f>
        <v>416504</v>
      </c>
      <c r="J451" s="57">
        <f t="shared" si="25"/>
        <v>2.4451697574292709E-2</v>
      </c>
      <c r="K451" s="57">
        <f t="shared" si="26"/>
        <v>2.4527875620000205E-2</v>
      </c>
      <c r="L451" s="57">
        <f t="shared" ref="L451:L514" si="27">(I451-H451)/H451</f>
        <v>4.3686571278221863E-2</v>
      </c>
    </row>
    <row r="452" spans="1:12" x14ac:dyDescent="0.3">
      <c r="A452" s="7" t="s">
        <v>1095</v>
      </c>
      <c r="B452" s="7" t="s">
        <v>1096</v>
      </c>
      <c r="C452" s="7" t="s">
        <v>517</v>
      </c>
      <c r="D452" s="53">
        <f>_xlfn.XLOOKUP(C452,'County PPHU'!$B$3:$B$17,'County PPHU'!$F$3:$F$17)</f>
        <v>2.2993893610879113</v>
      </c>
      <c r="E452" s="60" t="s">
        <v>160</v>
      </c>
      <c r="F452" s="56">
        <f>_xlfn.XLOOKUP(E452,CDP!B:B,CDP!C:C)</f>
        <v>380219</v>
      </c>
      <c r="G452" s="56">
        <f>_xlfn.XLOOKUP(E452,CDP!B:B,CDP!D:D)</f>
        <v>389516</v>
      </c>
      <c r="H452" s="56">
        <f>_xlfn.XLOOKUP(E452,CDP!B:B,CDP!E:E)</f>
        <v>399070</v>
      </c>
      <c r="I452" s="56">
        <f>_xlfn.XLOOKUP(E452,CDP!B:B,CDP!F:F)</f>
        <v>416504</v>
      </c>
      <c r="J452" s="57">
        <f t="shared" si="25"/>
        <v>2.4451697574292709E-2</v>
      </c>
      <c r="K452" s="57">
        <f t="shared" si="26"/>
        <v>2.4527875620000205E-2</v>
      </c>
      <c r="L452" s="57">
        <f t="shared" si="27"/>
        <v>4.3686571278221863E-2</v>
      </c>
    </row>
    <row r="453" spans="1:12" x14ac:dyDescent="0.3">
      <c r="A453" s="7" t="s">
        <v>1097</v>
      </c>
      <c r="B453" s="7" t="s">
        <v>1098</v>
      </c>
      <c r="C453" s="7" t="s">
        <v>517</v>
      </c>
      <c r="D453" s="53">
        <f>_xlfn.XLOOKUP(C453,'County PPHU'!$B$3:$B$17,'County PPHU'!$F$3:$F$17)</f>
        <v>2.2993893610879113</v>
      </c>
      <c r="E453" s="58" t="s">
        <v>88</v>
      </c>
      <c r="F453" s="56">
        <f>_xlfn.XLOOKUP(E453,CDP!B:B,CDP!C:C)</f>
        <v>63500</v>
      </c>
      <c r="G453" s="56">
        <f>_xlfn.XLOOKUP(E453,CDP!B:B,CDP!D:D)</f>
        <v>71693</v>
      </c>
      <c r="H453" s="56">
        <f>_xlfn.XLOOKUP(E453,CDP!B:B,CDP!E:E)</f>
        <v>79926</v>
      </c>
      <c r="I453" s="56">
        <f>_xlfn.XLOOKUP(E453,CDP!B:B,CDP!F:F)</f>
        <v>95534</v>
      </c>
      <c r="J453" s="57">
        <f t="shared" si="25"/>
        <v>0.1290236220472441</v>
      </c>
      <c r="K453" s="57">
        <f t="shared" si="26"/>
        <v>0.11483687389284868</v>
      </c>
      <c r="L453" s="57">
        <f t="shared" si="27"/>
        <v>0.19528063458699296</v>
      </c>
    </row>
    <row r="454" spans="1:12" x14ac:dyDescent="0.3">
      <c r="A454" s="7" t="s">
        <v>1099</v>
      </c>
      <c r="B454" s="7" t="s">
        <v>1100</v>
      </c>
      <c r="C454" s="7" t="s">
        <v>517</v>
      </c>
      <c r="D454" s="53">
        <f>_xlfn.XLOOKUP(C454,'County PPHU'!$B$3:$B$17,'County PPHU'!$F$3:$F$17)</f>
        <v>2.2993893610879113</v>
      </c>
      <c r="E454" s="59" t="s">
        <v>160</v>
      </c>
      <c r="F454" s="56">
        <f>_xlfn.XLOOKUP(E454,CDP!B:B,CDP!C:C)</f>
        <v>380219</v>
      </c>
      <c r="G454" s="56">
        <f>_xlfn.XLOOKUP(E454,CDP!B:B,CDP!D:D)</f>
        <v>389516</v>
      </c>
      <c r="H454" s="56">
        <f>_xlfn.XLOOKUP(E454,CDP!B:B,CDP!E:E)</f>
        <v>399070</v>
      </c>
      <c r="I454" s="56">
        <f>_xlfn.XLOOKUP(E454,CDP!B:B,CDP!F:F)</f>
        <v>416504</v>
      </c>
      <c r="J454" s="57">
        <f t="shared" si="25"/>
        <v>2.4451697574292709E-2</v>
      </c>
      <c r="K454" s="57">
        <f t="shared" si="26"/>
        <v>2.4527875620000205E-2</v>
      </c>
      <c r="L454" s="57">
        <f t="shared" si="27"/>
        <v>4.3686571278221863E-2</v>
      </c>
    </row>
    <row r="455" spans="1:12" x14ac:dyDescent="0.3">
      <c r="A455" s="7" t="s">
        <v>1101</v>
      </c>
      <c r="B455" s="7" t="s">
        <v>1102</v>
      </c>
      <c r="C455" s="7" t="s">
        <v>517</v>
      </c>
      <c r="D455" s="53">
        <f>_xlfn.XLOOKUP(C455,'County PPHU'!$B$3:$B$17,'County PPHU'!$F$3:$F$17)</f>
        <v>2.2993893610879113</v>
      </c>
      <c r="E455" s="59" t="s">
        <v>160</v>
      </c>
      <c r="F455" s="56">
        <f>_xlfn.XLOOKUP(E455,CDP!B:B,CDP!C:C)</f>
        <v>380219</v>
      </c>
      <c r="G455" s="56">
        <f>_xlfn.XLOOKUP(E455,CDP!B:B,CDP!D:D)</f>
        <v>389516</v>
      </c>
      <c r="H455" s="56">
        <f>_xlfn.XLOOKUP(E455,CDP!B:B,CDP!E:E)</f>
        <v>399070</v>
      </c>
      <c r="I455" s="56">
        <f>_xlfn.XLOOKUP(E455,CDP!B:B,CDP!F:F)</f>
        <v>416504</v>
      </c>
      <c r="J455" s="57">
        <f t="shared" si="25"/>
        <v>2.4451697574292709E-2</v>
      </c>
      <c r="K455" s="57">
        <f t="shared" si="26"/>
        <v>2.4527875620000205E-2</v>
      </c>
      <c r="L455" s="57">
        <f t="shared" si="27"/>
        <v>4.3686571278221863E-2</v>
      </c>
    </row>
    <row r="456" spans="1:12" x14ac:dyDescent="0.3">
      <c r="A456" s="7" t="s">
        <v>1103</v>
      </c>
      <c r="B456" s="7" t="s">
        <v>1104</v>
      </c>
      <c r="C456" s="7" t="s">
        <v>517</v>
      </c>
      <c r="D456" s="53">
        <f>_xlfn.XLOOKUP(C456,'County PPHU'!$B$3:$B$17,'County PPHU'!$F$3:$F$17)</f>
        <v>2.2993893610879113</v>
      </c>
      <c r="E456" s="59" t="s">
        <v>160</v>
      </c>
      <c r="F456" s="56">
        <f>_xlfn.XLOOKUP(E456,CDP!B:B,CDP!C:C)</f>
        <v>380219</v>
      </c>
      <c r="G456" s="56">
        <f>_xlfn.XLOOKUP(E456,CDP!B:B,CDP!D:D)</f>
        <v>389516</v>
      </c>
      <c r="H456" s="56">
        <f>_xlfn.XLOOKUP(E456,CDP!B:B,CDP!E:E)</f>
        <v>399070</v>
      </c>
      <c r="I456" s="56">
        <f>_xlfn.XLOOKUP(E456,CDP!B:B,CDP!F:F)</f>
        <v>416504</v>
      </c>
      <c r="J456" s="57">
        <f t="shared" si="25"/>
        <v>2.4451697574292709E-2</v>
      </c>
      <c r="K456" s="57">
        <f t="shared" si="26"/>
        <v>2.4527875620000205E-2</v>
      </c>
      <c r="L456" s="57">
        <f t="shared" si="27"/>
        <v>4.3686571278221863E-2</v>
      </c>
    </row>
    <row r="457" spans="1:12" x14ac:dyDescent="0.3">
      <c r="A457" s="7" t="s">
        <v>1105</v>
      </c>
      <c r="B457" s="7" t="s">
        <v>1106</v>
      </c>
      <c r="C457" s="7" t="s">
        <v>517</v>
      </c>
      <c r="D457" s="53">
        <f>_xlfn.XLOOKUP(C457,'County PPHU'!$B$3:$B$17,'County PPHU'!$F$3:$F$17)</f>
        <v>2.2993893610879113</v>
      </c>
      <c r="E457" s="58" t="s">
        <v>149</v>
      </c>
      <c r="F457" s="56">
        <f>_xlfn.XLOOKUP(E457,CDP!B:B,CDP!C:C)</f>
        <v>563427</v>
      </c>
      <c r="G457" s="56">
        <f>_xlfn.XLOOKUP(E457,CDP!B:B,CDP!D:D)</f>
        <v>574178</v>
      </c>
      <c r="H457" s="56">
        <f>_xlfn.XLOOKUP(E457,CDP!B:B,CDP!E:E)</f>
        <v>585664</v>
      </c>
      <c r="I457" s="56">
        <f>_xlfn.XLOOKUP(E457,CDP!B:B,CDP!F:F)</f>
        <v>605445</v>
      </c>
      <c r="J457" s="57">
        <f t="shared" si="25"/>
        <v>1.9081442671366477E-2</v>
      </c>
      <c r="K457" s="57">
        <f t="shared" si="26"/>
        <v>2.0004249553274421E-2</v>
      </c>
      <c r="L457" s="57">
        <f t="shared" si="27"/>
        <v>3.3775338760791168E-2</v>
      </c>
    </row>
    <row r="458" spans="1:12" x14ac:dyDescent="0.3">
      <c r="A458" s="7" t="s">
        <v>1107</v>
      </c>
      <c r="B458" s="7" t="s">
        <v>1108</v>
      </c>
      <c r="C458" s="7" t="s">
        <v>517</v>
      </c>
      <c r="D458" s="53">
        <f>_xlfn.XLOOKUP(C458,'County PPHU'!$B$3:$B$17,'County PPHU'!$F$3:$F$17)</f>
        <v>2.2993893610879113</v>
      </c>
      <c r="E458" s="60" t="s">
        <v>160</v>
      </c>
      <c r="F458" s="56">
        <f>_xlfn.XLOOKUP(E458,CDP!B:B,CDP!C:C)</f>
        <v>380219</v>
      </c>
      <c r="G458" s="56">
        <f>_xlfn.XLOOKUP(E458,CDP!B:B,CDP!D:D)</f>
        <v>389516</v>
      </c>
      <c r="H458" s="56">
        <f>_xlfn.XLOOKUP(E458,CDP!B:B,CDP!E:E)</f>
        <v>399070</v>
      </c>
      <c r="I458" s="56">
        <f>_xlfn.XLOOKUP(E458,CDP!B:B,CDP!F:F)</f>
        <v>416504</v>
      </c>
      <c r="J458" s="57">
        <f t="shared" si="25"/>
        <v>2.4451697574292709E-2</v>
      </c>
      <c r="K458" s="57">
        <f t="shared" si="26"/>
        <v>2.4527875620000205E-2</v>
      </c>
      <c r="L458" s="57">
        <f t="shared" si="27"/>
        <v>4.3686571278221863E-2</v>
      </c>
    </row>
    <row r="459" spans="1:12" x14ac:dyDescent="0.3">
      <c r="A459" s="7" t="s">
        <v>1109</v>
      </c>
      <c r="B459" s="7" t="s">
        <v>1110</v>
      </c>
      <c r="C459" s="7" t="s">
        <v>517</v>
      </c>
      <c r="D459" s="53">
        <f>_xlfn.XLOOKUP(C459,'County PPHU'!$B$3:$B$17,'County PPHU'!$F$3:$F$17)</f>
        <v>2.2993893610879113</v>
      </c>
      <c r="E459" s="59" t="s">
        <v>160</v>
      </c>
      <c r="F459" s="56">
        <f>_xlfn.XLOOKUP(E459,CDP!B:B,CDP!C:C)</f>
        <v>380219</v>
      </c>
      <c r="G459" s="56">
        <f>_xlfn.XLOOKUP(E459,CDP!B:B,CDP!D:D)</f>
        <v>389516</v>
      </c>
      <c r="H459" s="56">
        <f>_xlfn.XLOOKUP(E459,CDP!B:B,CDP!E:E)</f>
        <v>399070</v>
      </c>
      <c r="I459" s="56">
        <f>_xlfn.XLOOKUP(E459,CDP!B:B,CDP!F:F)</f>
        <v>416504</v>
      </c>
      <c r="J459" s="57">
        <f t="shared" si="25"/>
        <v>2.4451697574292709E-2</v>
      </c>
      <c r="K459" s="57">
        <f t="shared" si="26"/>
        <v>2.4527875620000205E-2</v>
      </c>
      <c r="L459" s="57">
        <f t="shared" si="27"/>
        <v>4.3686571278221863E-2</v>
      </c>
    </row>
    <row r="460" spans="1:12" x14ac:dyDescent="0.3">
      <c r="A460" s="7" t="s">
        <v>1111</v>
      </c>
      <c r="B460" s="7" t="s">
        <v>1112</v>
      </c>
      <c r="C460" s="7" t="s">
        <v>517</v>
      </c>
      <c r="D460" s="53">
        <f>_xlfn.XLOOKUP(C460,'County PPHU'!$B$3:$B$17,'County PPHU'!$F$3:$F$17)</f>
        <v>2.2993893610879113</v>
      </c>
      <c r="E460" s="60" t="s">
        <v>160</v>
      </c>
      <c r="F460" s="56">
        <f>_xlfn.XLOOKUP(E460,CDP!B:B,CDP!C:C)</f>
        <v>380219</v>
      </c>
      <c r="G460" s="56">
        <f>_xlfn.XLOOKUP(E460,CDP!B:B,CDP!D:D)</f>
        <v>389516</v>
      </c>
      <c r="H460" s="56">
        <f>_xlfn.XLOOKUP(E460,CDP!B:B,CDP!E:E)</f>
        <v>399070</v>
      </c>
      <c r="I460" s="56">
        <f>_xlfn.XLOOKUP(E460,CDP!B:B,CDP!F:F)</f>
        <v>416504</v>
      </c>
      <c r="J460" s="57">
        <f t="shared" si="25"/>
        <v>2.4451697574292709E-2</v>
      </c>
      <c r="K460" s="57">
        <f t="shared" si="26"/>
        <v>2.4527875620000205E-2</v>
      </c>
      <c r="L460" s="57">
        <f t="shared" si="27"/>
        <v>4.3686571278221863E-2</v>
      </c>
    </row>
    <row r="461" spans="1:12" x14ac:dyDescent="0.3">
      <c r="A461" s="7" t="s">
        <v>1113</v>
      </c>
      <c r="B461" s="7" t="s">
        <v>1114</v>
      </c>
      <c r="C461" s="7" t="s">
        <v>517</v>
      </c>
      <c r="D461" s="53">
        <f>_xlfn.XLOOKUP(C461,'County PPHU'!$B$3:$B$17,'County PPHU'!$F$3:$F$17)</f>
        <v>2.2993893610879113</v>
      </c>
      <c r="E461" s="59" t="s">
        <v>160</v>
      </c>
      <c r="F461" s="56">
        <f>_xlfn.XLOOKUP(E461,CDP!B:B,CDP!C:C)</f>
        <v>380219</v>
      </c>
      <c r="G461" s="56">
        <f>_xlfn.XLOOKUP(E461,CDP!B:B,CDP!D:D)</f>
        <v>389516</v>
      </c>
      <c r="H461" s="56">
        <f>_xlfn.XLOOKUP(E461,CDP!B:B,CDP!E:E)</f>
        <v>399070</v>
      </c>
      <c r="I461" s="56">
        <f>_xlfn.XLOOKUP(E461,CDP!B:B,CDP!F:F)</f>
        <v>416504</v>
      </c>
      <c r="J461" s="57">
        <f t="shared" si="25"/>
        <v>2.4451697574292709E-2</v>
      </c>
      <c r="K461" s="57">
        <f t="shared" si="26"/>
        <v>2.4527875620000205E-2</v>
      </c>
      <c r="L461" s="57">
        <f t="shared" si="27"/>
        <v>4.3686571278221863E-2</v>
      </c>
    </row>
    <row r="462" spans="1:12" x14ac:dyDescent="0.3">
      <c r="A462" s="7" t="s">
        <v>1115</v>
      </c>
      <c r="B462" s="7" t="s">
        <v>1116</v>
      </c>
      <c r="C462" s="7" t="s">
        <v>517</v>
      </c>
      <c r="D462" s="53">
        <f>_xlfn.XLOOKUP(C462,'County PPHU'!$B$3:$B$17,'County PPHU'!$F$3:$F$17)</f>
        <v>2.2993893610879113</v>
      </c>
      <c r="E462" s="59" t="s">
        <v>160</v>
      </c>
      <c r="F462" s="56">
        <f>_xlfn.XLOOKUP(E462,CDP!B:B,CDP!C:C)</f>
        <v>380219</v>
      </c>
      <c r="G462" s="56">
        <f>_xlfn.XLOOKUP(E462,CDP!B:B,CDP!D:D)</f>
        <v>389516</v>
      </c>
      <c r="H462" s="56">
        <f>_xlfn.XLOOKUP(E462,CDP!B:B,CDP!E:E)</f>
        <v>399070</v>
      </c>
      <c r="I462" s="56">
        <f>_xlfn.XLOOKUP(E462,CDP!B:B,CDP!F:F)</f>
        <v>416504</v>
      </c>
      <c r="J462" s="57">
        <f t="shared" si="25"/>
        <v>2.4451697574292709E-2</v>
      </c>
      <c r="K462" s="57">
        <f t="shared" si="26"/>
        <v>2.4527875620000205E-2</v>
      </c>
      <c r="L462" s="57">
        <f t="shared" si="27"/>
        <v>4.3686571278221863E-2</v>
      </c>
    </row>
    <row r="463" spans="1:12" x14ac:dyDescent="0.3">
      <c r="A463" s="7" t="s">
        <v>1117</v>
      </c>
      <c r="B463" s="7" t="s">
        <v>1118</v>
      </c>
      <c r="C463" s="7" t="s">
        <v>517</v>
      </c>
      <c r="D463" s="53">
        <f>_xlfn.XLOOKUP(C463,'County PPHU'!$B$3:$B$17,'County PPHU'!$F$3:$F$17)</f>
        <v>2.2993893610879113</v>
      </c>
      <c r="E463" s="58" t="s">
        <v>88</v>
      </c>
      <c r="F463" s="56">
        <f>_xlfn.XLOOKUP(E463,CDP!B:B,CDP!C:C)</f>
        <v>63500</v>
      </c>
      <c r="G463" s="56">
        <f>_xlfn.XLOOKUP(E463,CDP!B:B,CDP!D:D)</f>
        <v>71693</v>
      </c>
      <c r="H463" s="56">
        <f>_xlfn.XLOOKUP(E463,CDP!B:B,CDP!E:E)</f>
        <v>79926</v>
      </c>
      <c r="I463" s="56">
        <f>_xlfn.XLOOKUP(E463,CDP!B:B,CDP!F:F)</f>
        <v>95534</v>
      </c>
      <c r="J463" s="57">
        <f t="shared" si="25"/>
        <v>0.1290236220472441</v>
      </c>
      <c r="K463" s="57">
        <f t="shared" si="26"/>
        <v>0.11483687389284868</v>
      </c>
      <c r="L463" s="57">
        <f t="shared" si="27"/>
        <v>0.19528063458699296</v>
      </c>
    </row>
    <row r="464" spans="1:12" x14ac:dyDescent="0.3">
      <c r="A464" s="7" t="s">
        <v>1119</v>
      </c>
      <c r="B464" s="7" t="s">
        <v>1120</v>
      </c>
      <c r="C464" s="7" t="s">
        <v>517</v>
      </c>
      <c r="D464" s="53">
        <f>_xlfn.XLOOKUP(C464,'County PPHU'!$B$3:$B$17,'County PPHU'!$F$3:$F$17)</f>
        <v>2.2993893610879113</v>
      </c>
      <c r="E464" s="60" t="s">
        <v>160</v>
      </c>
      <c r="F464" s="56">
        <f>_xlfn.XLOOKUP(E464,CDP!B:B,CDP!C:C)</f>
        <v>380219</v>
      </c>
      <c r="G464" s="56">
        <f>_xlfn.XLOOKUP(E464,CDP!B:B,CDP!D:D)</f>
        <v>389516</v>
      </c>
      <c r="H464" s="56">
        <f>_xlfn.XLOOKUP(E464,CDP!B:B,CDP!E:E)</f>
        <v>399070</v>
      </c>
      <c r="I464" s="56">
        <f>_xlfn.XLOOKUP(E464,CDP!B:B,CDP!F:F)</f>
        <v>416504</v>
      </c>
      <c r="J464" s="57">
        <f t="shared" si="25"/>
        <v>2.4451697574292709E-2</v>
      </c>
      <c r="K464" s="57">
        <f t="shared" si="26"/>
        <v>2.4527875620000205E-2</v>
      </c>
      <c r="L464" s="57">
        <f t="shared" si="27"/>
        <v>4.3686571278221863E-2</v>
      </c>
    </row>
    <row r="465" spans="1:12" x14ac:dyDescent="0.3">
      <c r="A465" s="7" t="s">
        <v>1121</v>
      </c>
      <c r="B465" s="7" t="s">
        <v>1122</v>
      </c>
      <c r="C465" s="7" t="s">
        <v>517</v>
      </c>
      <c r="D465" s="53">
        <f>_xlfn.XLOOKUP(C465,'County PPHU'!$B$3:$B$17,'County PPHU'!$F$3:$F$17)</f>
        <v>2.2993893610879113</v>
      </c>
      <c r="E465" s="58" t="s">
        <v>149</v>
      </c>
      <c r="F465" s="56">
        <f>_xlfn.XLOOKUP(E465,CDP!B:B,CDP!C:C)</f>
        <v>563427</v>
      </c>
      <c r="G465" s="56">
        <f>_xlfn.XLOOKUP(E465,CDP!B:B,CDP!D:D)</f>
        <v>574178</v>
      </c>
      <c r="H465" s="56">
        <f>_xlfn.XLOOKUP(E465,CDP!B:B,CDP!E:E)</f>
        <v>585664</v>
      </c>
      <c r="I465" s="56">
        <f>_xlfn.XLOOKUP(E465,CDP!B:B,CDP!F:F)</f>
        <v>605445</v>
      </c>
      <c r="J465" s="57">
        <f t="shared" si="25"/>
        <v>1.9081442671366477E-2</v>
      </c>
      <c r="K465" s="57">
        <f t="shared" si="26"/>
        <v>2.0004249553274421E-2</v>
      </c>
      <c r="L465" s="57">
        <f t="shared" si="27"/>
        <v>3.3775338760791168E-2</v>
      </c>
    </row>
    <row r="466" spans="1:12" x14ac:dyDescent="0.3">
      <c r="A466" s="7" t="s">
        <v>1123</v>
      </c>
      <c r="B466" s="7" t="s">
        <v>1124</v>
      </c>
      <c r="C466" s="7" t="s">
        <v>517</v>
      </c>
      <c r="D466" s="53">
        <f>_xlfn.XLOOKUP(C466,'County PPHU'!$B$3:$B$17,'County PPHU'!$F$3:$F$17)</f>
        <v>2.2993893610879113</v>
      </c>
      <c r="E466" s="59" t="s">
        <v>160</v>
      </c>
      <c r="F466" s="56">
        <f>_xlfn.XLOOKUP(E466,CDP!B:B,CDP!C:C)</f>
        <v>380219</v>
      </c>
      <c r="G466" s="56">
        <f>_xlfn.XLOOKUP(E466,CDP!B:B,CDP!D:D)</f>
        <v>389516</v>
      </c>
      <c r="H466" s="56">
        <f>_xlfn.XLOOKUP(E466,CDP!B:B,CDP!E:E)</f>
        <v>399070</v>
      </c>
      <c r="I466" s="56">
        <f>_xlfn.XLOOKUP(E466,CDP!B:B,CDP!F:F)</f>
        <v>416504</v>
      </c>
      <c r="J466" s="57">
        <f t="shared" si="25"/>
        <v>2.4451697574292709E-2</v>
      </c>
      <c r="K466" s="57">
        <f t="shared" si="26"/>
        <v>2.4527875620000205E-2</v>
      </c>
      <c r="L466" s="57">
        <f t="shared" si="27"/>
        <v>4.3686571278221863E-2</v>
      </c>
    </row>
    <row r="467" spans="1:12" x14ac:dyDescent="0.3">
      <c r="A467" s="7" t="s">
        <v>1125</v>
      </c>
      <c r="B467" s="7" t="s">
        <v>1126</v>
      </c>
      <c r="C467" s="7" t="s">
        <v>517</v>
      </c>
      <c r="D467" s="53">
        <f>_xlfn.XLOOKUP(C467,'County PPHU'!$B$3:$B$17,'County PPHU'!$F$3:$F$17)</f>
        <v>2.2993893610879113</v>
      </c>
      <c r="E467" s="59" t="s">
        <v>160</v>
      </c>
      <c r="F467" s="56">
        <f>_xlfn.XLOOKUP(E467,CDP!B:B,CDP!C:C)</f>
        <v>380219</v>
      </c>
      <c r="G467" s="56">
        <f>_xlfn.XLOOKUP(E467,CDP!B:B,CDP!D:D)</f>
        <v>389516</v>
      </c>
      <c r="H467" s="56">
        <f>_xlfn.XLOOKUP(E467,CDP!B:B,CDP!E:E)</f>
        <v>399070</v>
      </c>
      <c r="I467" s="56">
        <f>_xlfn.XLOOKUP(E467,CDP!B:B,CDP!F:F)</f>
        <v>416504</v>
      </c>
      <c r="J467" s="57">
        <f t="shared" si="25"/>
        <v>2.4451697574292709E-2</v>
      </c>
      <c r="K467" s="57">
        <f t="shared" si="26"/>
        <v>2.4527875620000205E-2</v>
      </c>
      <c r="L467" s="57">
        <f t="shared" si="27"/>
        <v>4.3686571278221863E-2</v>
      </c>
    </row>
    <row r="468" spans="1:12" x14ac:dyDescent="0.3">
      <c r="A468" s="7" t="s">
        <v>1127</v>
      </c>
      <c r="B468" s="7" t="s">
        <v>1128</v>
      </c>
      <c r="C468" s="7" t="s">
        <v>517</v>
      </c>
      <c r="D468" s="53">
        <f>_xlfn.XLOOKUP(C468,'County PPHU'!$B$3:$B$17,'County PPHU'!$F$3:$F$17)</f>
        <v>2.2993893610879113</v>
      </c>
      <c r="E468" s="59" t="s">
        <v>160</v>
      </c>
      <c r="F468" s="56">
        <f>_xlfn.XLOOKUP(E468,CDP!B:B,CDP!C:C)</f>
        <v>380219</v>
      </c>
      <c r="G468" s="56">
        <f>_xlfn.XLOOKUP(E468,CDP!B:B,CDP!D:D)</f>
        <v>389516</v>
      </c>
      <c r="H468" s="56">
        <f>_xlfn.XLOOKUP(E468,CDP!B:B,CDP!E:E)</f>
        <v>399070</v>
      </c>
      <c r="I468" s="56">
        <f>_xlfn.XLOOKUP(E468,CDP!B:B,CDP!F:F)</f>
        <v>416504</v>
      </c>
      <c r="J468" s="57">
        <f t="shared" si="25"/>
        <v>2.4451697574292709E-2</v>
      </c>
      <c r="K468" s="57">
        <f t="shared" si="26"/>
        <v>2.4527875620000205E-2</v>
      </c>
      <c r="L468" s="57">
        <f t="shared" si="27"/>
        <v>4.3686571278221863E-2</v>
      </c>
    </row>
    <row r="469" spans="1:12" x14ac:dyDescent="0.3">
      <c r="A469" s="7" t="s">
        <v>1129</v>
      </c>
      <c r="B469" s="7" t="s">
        <v>1130</v>
      </c>
      <c r="C469" s="7" t="s">
        <v>517</v>
      </c>
      <c r="D469" s="53">
        <f>_xlfn.XLOOKUP(C469,'County PPHU'!$B$3:$B$17,'County PPHU'!$F$3:$F$17)</f>
        <v>2.2993893610879113</v>
      </c>
      <c r="E469" s="58" t="s">
        <v>122</v>
      </c>
      <c r="F469" s="56">
        <f>_xlfn.XLOOKUP(E469,CDP!B:B,CDP!C:C)</f>
        <v>39131</v>
      </c>
      <c r="G469" s="56">
        <f>_xlfn.XLOOKUP(E469,CDP!B:B,CDP!D:D)</f>
        <v>42499</v>
      </c>
      <c r="H469" s="56">
        <f>_xlfn.XLOOKUP(E469,CDP!B:B,CDP!E:E)</f>
        <v>45629</v>
      </c>
      <c r="I469" s="56">
        <f>_xlfn.XLOOKUP(E469,CDP!B:B,CDP!F:F)</f>
        <v>50732</v>
      </c>
      <c r="J469" s="57">
        <f t="shared" si="25"/>
        <v>8.6069867879686179E-2</v>
      </c>
      <c r="K469" s="57">
        <f t="shared" si="26"/>
        <v>7.3648791736276142E-2</v>
      </c>
      <c r="L469" s="57">
        <f t="shared" si="27"/>
        <v>0.11183677047491727</v>
      </c>
    </row>
    <row r="470" spans="1:12" x14ac:dyDescent="0.3">
      <c r="A470" s="7" t="s">
        <v>1131</v>
      </c>
      <c r="B470" s="7" t="s">
        <v>1132</v>
      </c>
      <c r="C470" s="7" t="s">
        <v>517</v>
      </c>
      <c r="D470" s="53">
        <f>_xlfn.XLOOKUP(C470,'County PPHU'!$B$3:$B$17,'County PPHU'!$F$3:$F$17)</f>
        <v>2.2993893610879113</v>
      </c>
      <c r="E470" s="59" t="s">
        <v>160</v>
      </c>
      <c r="F470" s="56">
        <f>_xlfn.XLOOKUP(E470,CDP!B:B,CDP!C:C)</f>
        <v>380219</v>
      </c>
      <c r="G470" s="56">
        <f>_xlfn.XLOOKUP(E470,CDP!B:B,CDP!D:D)</f>
        <v>389516</v>
      </c>
      <c r="H470" s="56">
        <f>_xlfn.XLOOKUP(E470,CDP!B:B,CDP!E:E)</f>
        <v>399070</v>
      </c>
      <c r="I470" s="56">
        <f>_xlfn.XLOOKUP(E470,CDP!B:B,CDP!F:F)</f>
        <v>416504</v>
      </c>
      <c r="J470" s="57">
        <f t="shared" si="25"/>
        <v>2.4451697574292709E-2</v>
      </c>
      <c r="K470" s="57">
        <f t="shared" si="26"/>
        <v>2.4527875620000205E-2</v>
      </c>
      <c r="L470" s="57">
        <f t="shared" si="27"/>
        <v>4.3686571278221863E-2</v>
      </c>
    </row>
    <row r="471" spans="1:12" x14ac:dyDescent="0.3">
      <c r="A471" s="7" t="s">
        <v>1133</v>
      </c>
      <c r="B471" s="7" t="s">
        <v>1134</v>
      </c>
      <c r="C471" s="7" t="s">
        <v>517</v>
      </c>
      <c r="D471" s="53">
        <f>_xlfn.XLOOKUP(C471,'County PPHU'!$B$3:$B$17,'County PPHU'!$F$3:$F$17)</f>
        <v>2.2993893610879113</v>
      </c>
      <c r="E471" s="59" t="s">
        <v>160</v>
      </c>
      <c r="F471" s="56">
        <f>_xlfn.XLOOKUP(E471,CDP!B:B,CDP!C:C)</f>
        <v>380219</v>
      </c>
      <c r="G471" s="56">
        <f>_xlfn.XLOOKUP(E471,CDP!B:B,CDP!D:D)</f>
        <v>389516</v>
      </c>
      <c r="H471" s="56">
        <f>_xlfn.XLOOKUP(E471,CDP!B:B,CDP!E:E)</f>
        <v>399070</v>
      </c>
      <c r="I471" s="56">
        <f>_xlfn.XLOOKUP(E471,CDP!B:B,CDP!F:F)</f>
        <v>416504</v>
      </c>
      <c r="J471" s="57">
        <f t="shared" si="25"/>
        <v>2.4451697574292709E-2</v>
      </c>
      <c r="K471" s="57">
        <f t="shared" si="26"/>
        <v>2.4527875620000205E-2</v>
      </c>
      <c r="L471" s="57">
        <f t="shared" si="27"/>
        <v>4.3686571278221863E-2</v>
      </c>
    </row>
    <row r="472" spans="1:12" x14ac:dyDescent="0.3">
      <c r="A472" s="7" t="s">
        <v>1135</v>
      </c>
      <c r="B472" s="7" t="s">
        <v>1136</v>
      </c>
      <c r="C472" s="7" t="s">
        <v>517</v>
      </c>
      <c r="D472" s="53">
        <f>_xlfn.XLOOKUP(C472,'County PPHU'!$B$3:$B$17,'County PPHU'!$F$3:$F$17)</f>
        <v>2.2993893610879113</v>
      </c>
      <c r="E472" s="59" t="s">
        <v>160</v>
      </c>
      <c r="F472" s="56">
        <f>_xlfn.XLOOKUP(E472,CDP!B:B,CDP!C:C)</f>
        <v>380219</v>
      </c>
      <c r="G472" s="56">
        <f>_xlfn.XLOOKUP(E472,CDP!B:B,CDP!D:D)</f>
        <v>389516</v>
      </c>
      <c r="H472" s="56">
        <f>_xlfn.XLOOKUP(E472,CDP!B:B,CDP!E:E)</f>
        <v>399070</v>
      </c>
      <c r="I472" s="56">
        <f>_xlfn.XLOOKUP(E472,CDP!B:B,CDP!F:F)</f>
        <v>416504</v>
      </c>
      <c r="J472" s="57">
        <f t="shared" si="25"/>
        <v>2.4451697574292709E-2</v>
      </c>
      <c r="K472" s="57">
        <f t="shared" si="26"/>
        <v>2.4527875620000205E-2</v>
      </c>
      <c r="L472" s="57">
        <f t="shared" si="27"/>
        <v>4.3686571278221863E-2</v>
      </c>
    </row>
    <row r="473" spans="1:12" x14ac:dyDescent="0.3">
      <c r="A473" s="7" t="s">
        <v>1137</v>
      </c>
      <c r="B473" s="7" t="s">
        <v>1138</v>
      </c>
      <c r="C473" s="7" t="s">
        <v>517</v>
      </c>
      <c r="D473" s="53">
        <f>_xlfn.XLOOKUP(C473,'County PPHU'!$B$3:$B$17,'County PPHU'!$F$3:$F$17)</f>
        <v>2.2993893610879113</v>
      </c>
      <c r="E473" s="59" t="s">
        <v>160</v>
      </c>
      <c r="F473" s="56">
        <f>_xlfn.XLOOKUP(E473,CDP!B:B,CDP!C:C)</f>
        <v>380219</v>
      </c>
      <c r="G473" s="56">
        <f>_xlfn.XLOOKUP(E473,CDP!B:B,CDP!D:D)</f>
        <v>389516</v>
      </c>
      <c r="H473" s="56">
        <f>_xlfn.XLOOKUP(E473,CDP!B:B,CDP!E:E)</f>
        <v>399070</v>
      </c>
      <c r="I473" s="56">
        <f>_xlfn.XLOOKUP(E473,CDP!B:B,CDP!F:F)</f>
        <v>416504</v>
      </c>
      <c r="J473" s="57">
        <f t="shared" si="25"/>
        <v>2.4451697574292709E-2</v>
      </c>
      <c r="K473" s="57">
        <f t="shared" si="26"/>
        <v>2.4527875620000205E-2</v>
      </c>
      <c r="L473" s="57">
        <f t="shared" si="27"/>
        <v>4.3686571278221863E-2</v>
      </c>
    </row>
    <row r="474" spans="1:12" x14ac:dyDescent="0.3">
      <c r="A474" s="7" t="s">
        <v>1139</v>
      </c>
      <c r="B474" s="7" t="s">
        <v>1140</v>
      </c>
      <c r="C474" s="7" t="s">
        <v>517</v>
      </c>
      <c r="D474" s="53">
        <f>_xlfn.XLOOKUP(C474,'County PPHU'!$B$3:$B$17,'County PPHU'!$F$3:$F$17)</f>
        <v>2.2993893610879113</v>
      </c>
      <c r="E474" s="59" t="s">
        <v>160</v>
      </c>
      <c r="F474" s="56">
        <f>_xlfn.XLOOKUP(E474,CDP!B:B,CDP!C:C)</f>
        <v>380219</v>
      </c>
      <c r="G474" s="56">
        <f>_xlfn.XLOOKUP(E474,CDP!B:B,CDP!D:D)</f>
        <v>389516</v>
      </c>
      <c r="H474" s="56">
        <f>_xlfn.XLOOKUP(E474,CDP!B:B,CDP!E:E)</f>
        <v>399070</v>
      </c>
      <c r="I474" s="56">
        <f>_xlfn.XLOOKUP(E474,CDP!B:B,CDP!F:F)</f>
        <v>416504</v>
      </c>
      <c r="J474" s="57">
        <f t="shared" si="25"/>
        <v>2.4451697574292709E-2</v>
      </c>
      <c r="K474" s="57">
        <f t="shared" si="26"/>
        <v>2.4527875620000205E-2</v>
      </c>
      <c r="L474" s="57">
        <f t="shared" si="27"/>
        <v>4.3686571278221863E-2</v>
      </c>
    </row>
    <row r="475" spans="1:12" x14ac:dyDescent="0.3">
      <c r="A475" s="7" t="s">
        <v>1141</v>
      </c>
      <c r="B475" s="7" t="s">
        <v>1142</v>
      </c>
      <c r="C475" s="7" t="s">
        <v>517</v>
      </c>
      <c r="D475" s="53">
        <f>_xlfn.XLOOKUP(C475,'County PPHU'!$B$3:$B$17,'County PPHU'!$F$3:$F$17)</f>
        <v>2.2993893610879113</v>
      </c>
      <c r="E475" s="59" t="s">
        <v>160</v>
      </c>
      <c r="F475" s="56">
        <f>_xlfn.XLOOKUP(E475,CDP!B:B,CDP!C:C)</f>
        <v>380219</v>
      </c>
      <c r="G475" s="56">
        <f>_xlfn.XLOOKUP(E475,CDP!B:B,CDP!D:D)</f>
        <v>389516</v>
      </c>
      <c r="H475" s="56">
        <f>_xlfn.XLOOKUP(E475,CDP!B:B,CDP!E:E)</f>
        <v>399070</v>
      </c>
      <c r="I475" s="56">
        <f>_xlfn.XLOOKUP(E475,CDP!B:B,CDP!F:F)</f>
        <v>416504</v>
      </c>
      <c r="J475" s="57">
        <f t="shared" si="25"/>
        <v>2.4451697574292709E-2</v>
      </c>
      <c r="K475" s="57">
        <f t="shared" si="26"/>
        <v>2.4527875620000205E-2</v>
      </c>
      <c r="L475" s="57">
        <f t="shared" si="27"/>
        <v>4.3686571278221863E-2</v>
      </c>
    </row>
    <row r="476" spans="1:12" x14ac:dyDescent="0.3">
      <c r="A476" s="7" t="s">
        <v>1143</v>
      </c>
      <c r="B476" s="7" t="s">
        <v>1144</v>
      </c>
      <c r="C476" s="7" t="s">
        <v>517</v>
      </c>
      <c r="D476" s="53">
        <f>_xlfn.XLOOKUP(C476,'County PPHU'!$B$3:$B$17,'County PPHU'!$F$3:$F$17)</f>
        <v>2.2993893610879113</v>
      </c>
      <c r="E476" s="59" t="s">
        <v>160</v>
      </c>
      <c r="F476" s="56">
        <f>_xlfn.XLOOKUP(E476,CDP!B:B,CDP!C:C)</f>
        <v>380219</v>
      </c>
      <c r="G476" s="56">
        <f>_xlfn.XLOOKUP(E476,CDP!B:B,CDP!D:D)</f>
        <v>389516</v>
      </c>
      <c r="H476" s="56">
        <f>_xlfn.XLOOKUP(E476,CDP!B:B,CDP!E:E)</f>
        <v>399070</v>
      </c>
      <c r="I476" s="56">
        <f>_xlfn.XLOOKUP(E476,CDP!B:B,CDP!F:F)</f>
        <v>416504</v>
      </c>
      <c r="J476" s="57">
        <f t="shared" si="25"/>
        <v>2.4451697574292709E-2</v>
      </c>
      <c r="K476" s="57">
        <f t="shared" si="26"/>
        <v>2.4527875620000205E-2</v>
      </c>
      <c r="L476" s="57">
        <f t="shared" si="27"/>
        <v>4.3686571278221863E-2</v>
      </c>
    </row>
    <row r="477" spans="1:12" x14ac:dyDescent="0.3">
      <c r="A477" s="7" t="s">
        <v>1145</v>
      </c>
      <c r="B477" s="7" t="s">
        <v>1146</v>
      </c>
      <c r="C477" s="7" t="s">
        <v>517</v>
      </c>
      <c r="D477" s="53">
        <f>_xlfn.XLOOKUP(C477,'County PPHU'!$B$3:$B$17,'County PPHU'!$F$3:$F$17)</f>
        <v>2.2993893610879113</v>
      </c>
      <c r="E477" s="60" t="s">
        <v>160</v>
      </c>
      <c r="F477" s="56">
        <f>_xlfn.XLOOKUP(E477,CDP!B:B,CDP!C:C)</f>
        <v>380219</v>
      </c>
      <c r="G477" s="56">
        <f>_xlfn.XLOOKUP(E477,CDP!B:B,CDP!D:D)</f>
        <v>389516</v>
      </c>
      <c r="H477" s="56">
        <f>_xlfn.XLOOKUP(E477,CDP!B:B,CDP!E:E)</f>
        <v>399070</v>
      </c>
      <c r="I477" s="56">
        <f>_xlfn.XLOOKUP(E477,CDP!B:B,CDP!F:F)</f>
        <v>416504</v>
      </c>
      <c r="J477" s="57">
        <f t="shared" si="25"/>
        <v>2.4451697574292709E-2</v>
      </c>
      <c r="K477" s="57">
        <f t="shared" si="26"/>
        <v>2.4527875620000205E-2</v>
      </c>
      <c r="L477" s="57">
        <f t="shared" si="27"/>
        <v>4.3686571278221863E-2</v>
      </c>
    </row>
    <row r="478" spans="1:12" x14ac:dyDescent="0.3">
      <c r="A478" s="7" t="s">
        <v>1147</v>
      </c>
      <c r="B478" s="7" t="s">
        <v>1148</v>
      </c>
      <c r="C478" s="7" t="s">
        <v>517</v>
      </c>
      <c r="D478" s="53">
        <f>_xlfn.XLOOKUP(C478,'County PPHU'!$B$3:$B$17,'County PPHU'!$F$3:$F$17)</f>
        <v>2.2993893610879113</v>
      </c>
      <c r="E478" s="59" t="s">
        <v>160</v>
      </c>
      <c r="F478" s="56">
        <f>_xlfn.XLOOKUP(E478,CDP!B:B,CDP!C:C)</f>
        <v>380219</v>
      </c>
      <c r="G478" s="56">
        <f>_xlfn.XLOOKUP(E478,CDP!B:B,CDP!D:D)</f>
        <v>389516</v>
      </c>
      <c r="H478" s="56">
        <f>_xlfn.XLOOKUP(E478,CDP!B:B,CDP!E:E)</f>
        <v>399070</v>
      </c>
      <c r="I478" s="56">
        <f>_xlfn.XLOOKUP(E478,CDP!B:B,CDP!F:F)</f>
        <v>416504</v>
      </c>
      <c r="J478" s="57">
        <f t="shared" si="25"/>
        <v>2.4451697574292709E-2</v>
      </c>
      <c r="K478" s="57">
        <f t="shared" si="26"/>
        <v>2.4527875620000205E-2</v>
      </c>
      <c r="L478" s="57">
        <f t="shared" si="27"/>
        <v>4.3686571278221863E-2</v>
      </c>
    </row>
    <row r="479" spans="1:12" x14ac:dyDescent="0.3">
      <c r="A479" s="7" t="s">
        <v>1149</v>
      </c>
      <c r="B479" s="7" t="s">
        <v>1150</v>
      </c>
      <c r="C479" s="7" t="s">
        <v>517</v>
      </c>
      <c r="D479" s="53">
        <f>_xlfn.XLOOKUP(C479,'County PPHU'!$B$3:$B$17,'County PPHU'!$F$3:$F$17)</f>
        <v>2.2993893610879113</v>
      </c>
      <c r="E479" s="59" t="s">
        <v>160</v>
      </c>
      <c r="F479" s="56">
        <f>_xlfn.XLOOKUP(E479,CDP!B:B,CDP!C:C)</f>
        <v>380219</v>
      </c>
      <c r="G479" s="56">
        <f>_xlfn.XLOOKUP(E479,CDP!B:B,CDP!D:D)</f>
        <v>389516</v>
      </c>
      <c r="H479" s="56">
        <f>_xlfn.XLOOKUP(E479,CDP!B:B,CDP!E:E)</f>
        <v>399070</v>
      </c>
      <c r="I479" s="56">
        <f>_xlfn.XLOOKUP(E479,CDP!B:B,CDP!F:F)</f>
        <v>416504</v>
      </c>
      <c r="J479" s="57">
        <f t="shared" si="25"/>
        <v>2.4451697574292709E-2</v>
      </c>
      <c r="K479" s="57">
        <f t="shared" si="26"/>
        <v>2.4527875620000205E-2</v>
      </c>
      <c r="L479" s="57">
        <f t="shared" si="27"/>
        <v>4.3686571278221863E-2</v>
      </c>
    </row>
    <row r="480" spans="1:12" x14ac:dyDescent="0.3">
      <c r="A480" s="7" t="s">
        <v>1151</v>
      </c>
      <c r="B480" s="7" t="s">
        <v>1152</v>
      </c>
      <c r="C480" s="7" t="s">
        <v>517</v>
      </c>
      <c r="D480" s="53">
        <f>_xlfn.XLOOKUP(C480,'County PPHU'!$B$3:$B$17,'County PPHU'!$F$3:$F$17)</f>
        <v>2.2993893610879113</v>
      </c>
      <c r="E480" s="60" t="s">
        <v>160</v>
      </c>
      <c r="F480" s="56">
        <f>_xlfn.XLOOKUP(E480,CDP!B:B,CDP!C:C)</f>
        <v>380219</v>
      </c>
      <c r="G480" s="56">
        <f>_xlfn.XLOOKUP(E480,CDP!B:B,CDP!D:D)</f>
        <v>389516</v>
      </c>
      <c r="H480" s="56">
        <f>_xlfn.XLOOKUP(E480,CDP!B:B,CDP!E:E)</f>
        <v>399070</v>
      </c>
      <c r="I480" s="56">
        <f>_xlfn.XLOOKUP(E480,CDP!B:B,CDP!F:F)</f>
        <v>416504</v>
      </c>
      <c r="J480" s="57">
        <f t="shared" si="25"/>
        <v>2.4451697574292709E-2</v>
      </c>
      <c r="K480" s="57">
        <f t="shared" si="26"/>
        <v>2.4527875620000205E-2</v>
      </c>
      <c r="L480" s="57">
        <f t="shared" si="27"/>
        <v>4.3686571278221863E-2</v>
      </c>
    </row>
    <row r="481" spans="1:12" x14ac:dyDescent="0.3">
      <c r="A481" s="7" t="s">
        <v>1153</v>
      </c>
      <c r="B481" s="7" t="s">
        <v>1154</v>
      </c>
      <c r="C481" s="7" t="s">
        <v>517</v>
      </c>
      <c r="D481" s="53">
        <f>_xlfn.XLOOKUP(C481,'County PPHU'!$B$3:$B$17,'County PPHU'!$F$3:$F$17)</f>
        <v>2.2993893610879113</v>
      </c>
      <c r="E481" s="59" t="s">
        <v>160</v>
      </c>
      <c r="F481" s="56">
        <f>_xlfn.XLOOKUP(E481,CDP!B:B,CDP!C:C)</f>
        <v>380219</v>
      </c>
      <c r="G481" s="56">
        <f>_xlfn.XLOOKUP(E481,CDP!B:B,CDP!D:D)</f>
        <v>389516</v>
      </c>
      <c r="H481" s="56">
        <f>_xlfn.XLOOKUP(E481,CDP!B:B,CDP!E:E)</f>
        <v>399070</v>
      </c>
      <c r="I481" s="56">
        <f>_xlfn.XLOOKUP(E481,CDP!B:B,CDP!F:F)</f>
        <v>416504</v>
      </c>
      <c r="J481" s="57">
        <f t="shared" si="25"/>
        <v>2.4451697574292709E-2</v>
      </c>
      <c r="K481" s="57">
        <f t="shared" si="26"/>
        <v>2.4527875620000205E-2</v>
      </c>
      <c r="L481" s="57">
        <f t="shared" si="27"/>
        <v>4.3686571278221863E-2</v>
      </c>
    </row>
    <row r="482" spans="1:12" x14ac:dyDescent="0.3">
      <c r="A482" s="7" t="s">
        <v>1155</v>
      </c>
      <c r="B482" s="7" t="s">
        <v>1156</v>
      </c>
      <c r="C482" s="7" t="s">
        <v>517</v>
      </c>
      <c r="D482" s="53">
        <f>_xlfn.XLOOKUP(C482,'County PPHU'!$B$3:$B$17,'County PPHU'!$F$3:$F$17)</f>
        <v>2.2993893610879113</v>
      </c>
      <c r="E482" s="58" t="s">
        <v>122</v>
      </c>
      <c r="F482" s="56">
        <f>_xlfn.XLOOKUP(E482,CDP!B:B,CDP!C:C)</f>
        <v>39131</v>
      </c>
      <c r="G482" s="56">
        <f>_xlfn.XLOOKUP(E482,CDP!B:B,CDP!D:D)</f>
        <v>42499</v>
      </c>
      <c r="H482" s="56">
        <f>_xlfn.XLOOKUP(E482,CDP!B:B,CDP!E:E)</f>
        <v>45629</v>
      </c>
      <c r="I482" s="56">
        <f>_xlfn.XLOOKUP(E482,CDP!B:B,CDP!F:F)</f>
        <v>50732</v>
      </c>
      <c r="J482" s="57">
        <f t="shared" si="25"/>
        <v>8.6069867879686179E-2</v>
      </c>
      <c r="K482" s="57">
        <f t="shared" si="26"/>
        <v>7.3648791736276142E-2</v>
      </c>
      <c r="L482" s="57">
        <f t="shared" si="27"/>
        <v>0.11183677047491727</v>
      </c>
    </row>
    <row r="483" spans="1:12" x14ac:dyDescent="0.3">
      <c r="A483" s="7" t="s">
        <v>1157</v>
      </c>
      <c r="B483" s="7" t="s">
        <v>1158</v>
      </c>
      <c r="C483" s="7" t="s">
        <v>517</v>
      </c>
      <c r="D483" s="53">
        <f>_xlfn.XLOOKUP(C483,'County PPHU'!$B$3:$B$17,'County PPHU'!$F$3:$F$17)</f>
        <v>2.2993893610879113</v>
      </c>
      <c r="E483" s="59" t="s">
        <v>160</v>
      </c>
      <c r="F483" s="56">
        <f>_xlfn.XLOOKUP(E483,CDP!B:B,CDP!C:C)</f>
        <v>380219</v>
      </c>
      <c r="G483" s="56">
        <f>_xlfn.XLOOKUP(E483,CDP!B:B,CDP!D:D)</f>
        <v>389516</v>
      </c>
      <c r="H483" s="56">
        <f>_xlfn.XLOOKUP(E483,CDP!B:B,CDP!E:E)</f>
        <v>399070</v>
      </c>
      <c r="I483" s="56">
        <f>_xlfn.XLOOKUP(E483,CDP!B:B,CDP!F:F)</f>
        <v>416504</v>
      </c>
      <c r="J483" s="57">
        <f t="shared" si="25"/>
        <v>2.4451697574292709E-2</v>
      </c>
      <c r="K483" s="57">
        <f t="shared" si="26"/>
        <v>2.4527875620000205E-2</v>
      </c>
      <c r="L483" s="57">
        <f t="shared" si="27"/>
        <v>4.3686571278221863E-2</v>
      </c>
    </row>
    <row r="484" spans="1:12" x14ac:dyDescent="0.3">
      <c r="A484" s="7" t="s">
        <v>1159</v>
      </c>
      <c r="B484" s="7" t="s">
        <v>1160</v>
      </c>
      <c r="C484" s="7" t="s">
        <v>517</v>
      </c>
      <c r="D484" s="53">
        <f>_xlfn.XLOOKUP(C484,'County PPHU'!$B$3:$B$17,'County PPHU'!$F$3:$F$17)</f>
        <v>2.2993893610879113</v>
      </c>
      <c r="E484" s="59" t="s">
        <v>160</v>
      </c>
      <c r="F484" s="56">
        <f>_xlfn.XLOOKUP(E484,CDP!B:B,CDP!C:C)</f>
        <v>380219</v>
      </c>
      <c r="G484" s="56">
        <f>_xlfn.XLOOKUP(E484,CDP!B:B,CDP!D:D)</f>
        <v>389516</v>
      </c>
      <c r="H484" s="56">
        <f>_xlfn.XLOOKUP(E484,CDP!B:B,CDP!E:E)</f>
        <v>399070</v>
      </c>
      <c r="I484" s="56">
        <f>_xlfn.XLOOKUP(E484,CDP!B:B,CDP!F:F)</f>
        <v>416504</v>
      </c>
      <c r="J484" s="57">
        <f t="shared" si="25"/>
        <v>2.4451697574292709E-2</v>
      </c>
      <c r="K484" s="57">
        <f t="shared" si="26"/>
        <v>2.4527875620000205E-2</v>
      </c>
      <c r="L484" s="57">
        <f t="shared" si="27"/>
        <v>4.3686571278221863E-2</v>
      </c>
    </row>
    <row r="485" spans="1:12" x14ac:dyDescent="0.3">
      <c r="A485" s="7" t="s">
        <v>1161</v>
      </c>
      <c r="B485" s="7" t="s">
        <v>1162</v>
      </c>
      <c r="C485" s="7" t="s">
        <v>517</v>
      </c>
      <c r="D485" s="53">
        <f>_xlfn.XLOOKUP(C485,'County PPHU'!$B$3:$B$17,'County PPHU'!$F$3:$F$17)</f>
        <v>2.2993893610879113</v>
      </c>
      <c r="E485" s="58" t="s">
        <v>88</v>
      </c>
      <c r="F485" s="56">
        <f>_xlfn.XLOOKUP(E485,CDP!B:B,CDP!C:C)</f>
        <v>63500</v>
      </c>
      <c r="G485" s="56">
        <f>_xlfn.XLOOKUP(E485,CDP!B:B,CDP!D:D)</f>
        <v>71693</v>
      </c>
      <c r="H485" s="56">
        <f>_xlfn.XLOOKUP(E485,CDP!B:B,CDP!E:E)</f>
        <v>79926</v>
      </c>
      <c r="I485" s="56">
        <f>_xlfn.XLOOKUP(E485,CDP!B:B,CDP!F:F)</f>
        <v>95534</v>
      </c>
      <c r="J485" s="57">
        <f t="shared" si="25"/>
        <v>0.1290236220472441</v>
      </c>
      <c r="K485" s="57">
        <f t="shared" si="26"/>
        <v>0.11483687389284868</v>
      </c>
      <c r="L485" s="57">
        <f t="shared" si="27"/>
        <v>0.19528063458699296</v>
      </c>
    </row>
    <row r="486" spans="1:12" x14ac:dyDescent="0.3">
      <c r="A486" s="7" t="s">
        <v>1163</v>
      </c>
      <c r="B486" s="7" t="s">
        <v>1164</v>
      </c>
      <c r="C486" s="7" t="s">
        <v>517</v>
      </c>
      <c r="D486" s="53">
        <f>_xlfn.XLOOKUP(C486,'County PPHU'!$B$3:$B$17,'County PPHU'!$F$3:$F$17)</f>
        <v>2.2993893610879113</v>
      </c>
      <c r="E486" s="59" t="s">
        <v>160</v>
      </c>
      <c r="F486" s="56">
        <f>_xlfn.XLOOKUP(E486,CDP!B:B,CDP!C:C)</f>
        <v>380219</v>
      </c>
      <c r="G486" s="56">
        <f>_xlfn.XLOOKUP(E486,CDP!B:B,CDP!D:D)</f>
        <v>389516</v>
      </c>
      <c r="H486" s="56">
        <f>_xlfn.XLOOKUP(E486,CDP!B:B,CDP!E:E)</f>
        <v>399070</v>
      </c>
      <c r="I486" s="56">
        <f>_xlfn.XLOOKUP(E486,CDP!B:B,CDP!F:F)</f>
        <v>416504</v>
      </c>
      <c r="J486" s="57">
        <f t="shared" si="25"/>
        <v>2.4451697574292709E-2</v>
      </c>
      <c r="K486" s="57">
        <f t="shared" si="26"/>
        <v>2.4527875620000205E-2</v>
      </c>
      <c r="L486" s="57">
        <f t="shared" si="27"/>
        <v>4.3686571278221863E-2</v>
      </c>
    </row>
    <row r="487" spans="1:12" x14ac:dyDescent="0.3">
      <c r="A487" s="7" t="s">
        <v>1165</v>
      </c>
      <c r="B487" s="7" t="s">
        <v>1166</v>
      </c>
      <c r="C487" s="7" t="s">
        <v>517</v>
      </c>
      <c r="D487" s="53">
        <f>_xlfn.XLOOKUP(C487,'County PPHU'!$B$3:$B$17,'County PPHU'!$F$3:$F$17)</f>
        <v>2.2993893610879113</v>
      </c>
      <c r="E487" s="59" t="s">
        <v>160</v>
      </c>
      <c r="F487" s="56">
        <f>_xlfn.XLOOKUP(E487,CDP!B:B,CDP!C:C)</f>
        <v>380219</v>
      </c>
      <c r="G487" s="56">
        <f>_xlfn.XLOOKUP(E487,CDP!B:B,CDP!D:D)</f>
        <v>389516</v>
      </c>
      <c r="H487" s="56">
        <f>_xlfn.XLOOKUP(E487,CDP!B:B,CDP!E:E)</f>
        <v>399070</v>
      </c>
      <c r="I487" s="56">
        <f>_xlfn.XLOOKUP(E487,CDP!B:B,CDP!F:F)</f>
        <v>416504</v>
      </c>
      <c r="J487" s="57">
        <f t="shared" si="25"/>
        <v>2.4451697574292709E-2</v>
      </c>
      <c r="K487" s="57">
        <f t="shared" si="26"/>
        <v>2.4527875620000205E-2</v>
      </c>
      <c r="L487" s="57">
        <f t="shared" si="27"/>
        <v>4.3686571278221863E-2</v>
      </c>
    </row>
    <row r="488" spans="1:12" x14ac:dyDescent="0.3">
      <c r="A488" s="7" t="s">
        <v>1167</v>
      </c>
      <c r="B488" s="7" t="s">
        <v>1168</v>
      </c>
      <c r="C488" s="7" t="s">
        <v>517</v>
      </c>
      <c r="D488" s="53">
        <f>_xlfn.XLOOKUP(C488,'County PPHU'!$B$3:$B$17,'County PPHU'!$F$3:$F$17)</f>
        <v>2.2993893610879113</v>
      </c>
      <c r="E488" s="59" t="s">
        <v>160</v>
      </c>
      <c r="F488" s="56">
        <f>_xlfn.XLOOKUP(E488,CDP!B:B,CDP!C:C)</f>
        <v>380219</v>
      </c>
      <c r="G488" s="56">
        <f>_xlfn.XLOOKUP(E488,CDP!B:B,CDP!D:D)</f>
        <v>389516</v>
      </c>
      <c r="H488" s="56">
        <f>_xlfn.XLOOKUP(E488,CDP!B:B,CDP!E:E)</f>
        <v>399070</v>
      </c>
      <c r="I488" s="56">
        <f>_xlfn.XLOOKUP(E488,CDP!B:B,CDP!F:F)</f>
        <v>416504</v>
      </c>
      <c r="J488" s="57">
        <f t="shared" si="25"/>
        <v>2.4451697574292709E-2</v>
      </c>
      <c r="K488" s="57">
        <f t="shared" si="26"/>
        <v>2.4527875620000205E-2</v>
      </c>
      <c r="L488" s="57">
        <f t="shared" si="27"/>
        <v>4.3686571278221863E-2</v>
      </c>
    </row>
    <row r="489" spans="1:12" x14ac:dyDescent="0.3">
      <c r="A489" s="7" t="s">
        <v>1169</v>
      </c>
      <c r="B489" s="7" t="s">
        <v>1170</v>
      </c>
      <c r="C489" s="7" t="s">
        <v>517</v>
      </c>
      <c r="D489" s="53">
        <f>_xlfn.XLOOKUP(C489,'County PPHU'!$B$3:$B$17,'County PPHU'!$F$3:$F$17)</f>
        <v>2.2993893610879113</v>
      </c>
      <c r="E489" s="59" t="s">
        <v>160</v>
      </c>
      <c r="F489" s="56">
        <f>_xlfn.XLOOKUP(E489,CDP!B:B,CDP!C:C)</f>
        <v>380219</v>
      </c>
      <c r="G489" s="56">
        <f>_xlfn.XLOOKUP(E489,CDP!B:B,CDP!D:D)</f>
        <v>389516</v>
      </c>
      <c r="H489" s="56">
        <f>_xlfn.XLOOKUP(E489,CDP!B:B,CDP!E:E)</f>
        <v>399070</v>
      </c>
      <c r="I489" s="56">
        <f>_xlfn.XLOOKUP(E489,CDP!B:B,CDP!F:F)</f>
        <v>416504</v>
      </c>
      <c r="J489" s="57">
        <f t="shared" si="25"/>
        <v>2.4451697574292709E-2</v>
      </c>
      <c r="K489" s="57">
        <f t="shared" si="26"/>
        <v>2.4527875620000205E-2</v>
      </c>
      <c r="L489" s="57">
        <f t="shared" si="27"/>
        <v>4.3686571278221863E-2</v>
      </c>
    </row>
    <row r="490" spans="1:12" x14ac:dyDescent="0.3">
      <c r="A490" s="7" t="s">
        <v>1171</v>
      </c>
      <c r="B490" s="7" t="s">
        <v>1172</v>
      </c>
      <c r="C490" s="7" t="s">
        <v>517</v>
      </c>
      <c r="D490" s="53">
        <f>_xlfn.XLOOKUP(C490,'County PPHU'!$B$3:$B$17,'County PPHU'!$F$3:$F$17)</f>
        <v>2.2993893610879113</v>
      </c>
      <c r="E490" s="59" t="s">
        <v>160</v>
      </c>
      <c r="F490" s="56">
        <f>_xlfn.XLOOKUP(E490,CDP!B:B,CDP!C:C)</f>
        <v>380219</v>
      </c>
      <c r="G490" s="56">
        <f>_xlfn.XLOOKUP(E490,CDP!B:B,CDP!D:D)</f>
        <v>389516</v>
      </c>
      <c r="H490" s="56">
        <f>_xlfn.XLOOKUP(E490,CDP!B:B,CDP!E:E)</f>
        <v>399070</v>
      </c>
      <c r="I490" s="56">
        <f>_xlfn.XLOOKUP(E490,CDP!B:B,CDP!F:F)</f>
        <v>416504</v>
      </c>
      <c r="J490" s="57">
        <f t="shared" ref="J490:J553" si="28">((G490-F490)/F490)</f>
        <v>2.4451697574292709E-2</v>
      </c>
      <c r="K490" s="57">
        <f t="shared" ref="K490:K553" si="29">((H490-G490)/G490)</f>
        <v>2.4527875620000205E-2</v>
      </c>
      <c r="L490" s="57">
        <f t="shared" si="27"/>
        <v>4.3686571278221863E-2</v>
      </c>
    </row>
    <row r="491" spans="1:12" x14ac:dyDescent="0.3">
      <c r="A491" s="7" t="s">
        <v>1173</v>
      </c>
      <c r="B491" s="7" t="s">
        <v>1174</v>
      </c>
      <c r="C491" s="7" t="s">
        <v>517</v>
      </c>
      <c r="D491" s="53">
        <f>_xlfn.XLOOKUP(C491,'County PPHU'!$B$3:$B$17,'County PPHU'!$F$3:$F$17)</f>
        <v>2.2993893610879113</v>
      </c>
      <c r="E491" s="59" t="s">
        <v>160</v>
      </c>
      <c r="F491" s="56">
        <f>_xlfn.XLOOKUP(E491,CDP!B:B,CDP!C:C)</f>
        <v>380219</v>
      </c>
      <c r="G491" s="56">
        <f>_xlfn.XLOOKUP(E491,CDP!B:B,CDP!D:D)</f>
        <v>389516</v>
      </c>
      <c r="H491" s="56">
        <f>_xlfn.XLOOKUP(E491,CDP!B:B,CDP!E:E)</f>
        <v>399070</v>
      </c>
      <c r="I491" s="56">
        <f>_xlfn.XLOOKUP(E491,CDP!B:B,CDP!F:F)</f>
        <v>416504</v>
      </c>
      <c r="J491" s="57">
        <f t="shared" si="28"/>
        <v>2.4451697574292709E-2</v>
      </c>
      <c r="K491" s="57">
        <f t="shared" si="29"/>
        <v>2.4527875620000205E-2</v>
      </c>
      <c r="L491" s="57">
        <f t="shared" si="27"/>
        <v>4.3686571278221863E-2</v>
      </c>
    </row>
    <row r="492" spans="1:12" x14ac:dyDescent="0.3">
      <c r="A492" s="7" t="s">
        <v>1175</v>
      </c>
      <c r="B492" s="7" t="s">
        <v>1176</v>
      </c>
      <c r="C492" s="7" t="s">
        <v>517</v>
      </c>
      <c r="D492" s="53">
        <f>_xlfn.XLOOKUP(C492,'County PPHU'!$B$3:$B$17,'County PPHU'!$F$3:$F$17)</f>
        <v>2.2993893610879113</v>
      </c>
      <c r="E492" s="59" t="s">
        <v>160</v>
      </c>
      <c r="F492" s="56">
        <f>_xlfn.XLOOKUP(E492,CDP!B:B,CDP!C:C)</f>
        <v>380219</v>
      </c>
      <c r="G492" s="56">
        <f>_xlfn.XLOOKUP(E492,CDP!B:B,CDP!D:D)</f>
        <v>389516</v>
      </c>
      <c r="H492" s="56">
        <f>_xlfn.XLOOKUP(E492,CDP!B:B,CDP!E:E)</f>
        <v>399070</v>
      </c>
      <c r="I492" s="56">
        <f>_xlfn.XLOOKUP(E492,CDP!B:B,CDP!F:F)</f>
        <v>416504</v>
      </c>
      <c r="J492" s="57">
        <f t="shared" si="28"/>
        <v>2.4451697574292709E-2</v>
      </c>
      <c r="K492" s="57">
        <f t="shared" si="29"/>
        <v>2.4527875620000205E-2</v>
      </c>
      <c r="L492" s="57">
        <f t="shared" si="27"/>
        <v>4.3686571278221863E-2</v>
      </c>
    </row>
    <row r="493" spans="1:12" x14ac:dyDescent="0.3">
      <c r="A493" s="7" t="s">
        <v>1177</v>
      </c>
      <c r="B493" s="7" t="s">
        <v>1178</v>
      </c>
      <c r="C493" s="7" t="s">
        <v>517</v>
      </c>
      <c r="D493" s="53">
        <f>_xlfn.XLOOKUP(C493,'County PPHU'!$B$3:$B$17,'County PPHU'!$F$3:$F$17)</f>
        <v>2.2993893610879113</v>
      </c>
      <c r="E493" s="59" t="s">
        <v>160</v>
      </c>
      <c r="F493" s="56">
        <f>_xlfn.XLOOKUP(E493,CDP!B:B,CDP!C:C)</f>
        <v>380219</v>
      </c>
      <c r="G493" s="56">
        <f>_xlfn.XLOOKUP(E493,CDP!B:B,CDP!D:D)</f>
        <v>389516</v>
      </c>
      <c r="H493" s="56">
        <f>_xlfn.XLOOKUP(E493,CDP!B:B,CDP!E:E)</f>
        <v>399070</v>
      </c>
      <c r="I493" s="56">
        <f>_xlfn.XLOOKUP(E493,CDP!B:B,CDP!F:F)</f>
        <v>416504</v>
      </c>
      <c r="J493" s="57">
        <f t="shared" si="28"/>
        <v>2.4451697574292709E-2</v>
      </c>
      <c r="K493" s="57">
        <f t="shared" si="29"/>
        <v>2.4527875620000205E-2</v>
      </c>
      <c r="L493" s="57">
        <f t="shared" si="27"/>
        <v>4.3686571278221863E-2</v>
      </c>
    </row>
    <row r="494" spans="1:12" x14ac:dyDescent="0.3">
      <c r="A494" s="7" t="s">
        <v>1179</v>
      </c>
      <c r="B494" s="7" t="s">
        <v>1180</v>
      </c>
      <c r="C494" s="7" t="s">
        <v>517</v>
      </c>
      <c r="D494" s="53">
        <f>_xlfn.XLOOKUP(C494,'County PPHU'!$B$3:$B$17,'County PPHU'!$F$3:$F$17)</f>
        <v>2.2993893610879113</v>
      </c>
      <c r="E494" s="59" t="s">
        <v>160</v>
      </c>
      <c r="F494" s="56">
        <f>_xlfn.XLOOKUP(E494,CDP!B:B,CDP!C:C)</f>
        <v>380219</v>
      </c>
      <c r="G494" s="56">
        <f>_xlfn.XLOOKUP(E494,CDP!B:B,CDP!D:D)</f>
        <v>389516</v>
      </c>
      <c r="H494" s="56">
        <f>_xlfn.XLOOKUP(E494,CDP!B:B,CDP!E:E)</f>
        <v>399070</v>
      </c>
      <c r="I494" s="56">
        <f>_xlfn.XLOOKUP(E494,CDP!B:B,CDP!F:F)</f>
        <v>416504</v>
      </c>
      <c r="J494" s="57">
        <f t="shared" si="28"/>
        <v>2.4451697574292709E-2</v>
      </c>
      <c r="K494" s="57">
        <f t="shared" si="29"/>
        <v>2.4527875620000205E-2</v>
      </c>
      <c r="L494" s="57">
        <f t="shared" si="27"/>
        <v>4.3686571278221863E-2</v>
      </c>
    </row>
    <row r="495" spans="1:12" x14ac:dyDescent="0.3">
      <c r="A495" s="7" t="s">
        <v>1181</v>
      </c>
      <c r="B495" s="7" t="s">
        <v>1182</v>
      </c>
      <c r="C495" s="7" t="s">
        <v>517</v>
      </c>
      <c r="D495" s="53">
        <f>_xlfn.XLOOKUP(C495,'County PPHU'!$B$3:$B$17,'County PPHU'!$F$3:$F$17)</f>
        <v>2.2993893610879113</v>
      </c>
      <c r="E495" s="60" t="s">
        <v>160</v>
      </c>
      <c r="F495" s="56">
        <f>_xlfn.XLOOKUP(E495,CDP!B:B,CDP!C:C)</f>
        <v>380219</v>
      </c>
      <c r="G495" s="56">
        <f>_xlfn.XLOOKUP(E495,CDP!B:B,CDP!D:D)</f>
        <v>389516</v>
      </c>
      <c r="H495" s="56">
        <f>_xlfn.XLOOKUP(E495,CDP!B:B,CDP!E:E)</f>
        <v>399070</v>
      </c>
      <c r="I495" s="56">
        <f>_xlfn.XLOOKUP(E495,CDP!B:B,CDP!F:F)</f>
        <v>416504</v>
      </c>
      <c r="J495" s="57">
        <f t="shared" si="28"/>
        <v>2.4451697574292709E-2</v>
      </c>
      <c r="K495" s="57">
        <f t="shared" si="29"/>
        <v>2.4527875620000205E-2</v>
      </c>
      <c r="L495" s="57">
        <f t="shared" si="27"/>
        <v>4.3686571278221863E-2</v>
      </c>
    </row>
    <row r="496" spans="1:12" x14ac:dyDescent="0.3">
      <c r="A496" s="7" t="s">
        <v>1183</v>
      </c>
      <c r="B496" s="7" t="s">
        <v>1184</v>
      </c>
      <c r="C496" s="7" t="s">
        <v>517</v>
      </c>
      <c r="D496" s="53">
        <f>_xlfn.XLOOKUP(C496,'County PPHU'!$B$3:$B$17,'County PPHU'!$F$3:$F$17)</f>
        <v>2.2993893610879113</v>
      </c>
      <c r="E496" s="59" t="s">
        <v>160</v>
      </c>
      <c r="F496" s="56">
        <f>_xlfn.XLOOKUP(E496,CDP!B:B,CDP!C:C)</f>
        <v>380219</v>
      </c>
      <c r="G496" s="56">
        <f>_xlfn.XLOOKUP(E496,CDP!B:B,CDP!D:D)</f>
        <v>389516</v>
      </c>
      <c r="H496" s="56">
        <f>_xlfn.XLOOKUP(E496,CDP!B:B,CDP!E:E)</f>
        <v>399070</v>
      </c>
      <c r="I496" s="56">
        <f>_xlfn.XLOOKUP(E496,CDP!B:B,CDP!F:F)</f>
        <v>416504</v>
      </c>
      <c r="J496" s="57">
        <f t="shared" si="28"/>
        <v>2.4451697574292709E-2</v>
      </c>
      <c r="K496" s="57">
        <f t="shared" si="29"/>
        <v>2.4527875620000205E-2</v>
      </c>
      <c r="L496" s="57">
        <f t="shared" si="27"/>
        <v>4.3686571278221863E-2</v>
      </c>
    </row>
    <row r="497" spans="1:12" x14ac:dyDescent="0.3">
      <c r="A497" s="7" t="s">
        <v>1185</v>
      </c>
      <c r="B497" s="7" t="s">
        <v>1186</v>
      </c>
      <c r="C497" s="7" t="s">
        <v>517</v>
      </c>
      <c r="D497" s="53">
        <f>_xlfn.XLOOKUP(C497,'County PPHU'!$B$3:$B$17,'County PPHU'!$F$3:$F$17)</f>
        <v>2.2993893610879113</v>
      </c>
      <c r="E497" s="60" t="s">
        <v>160</v>
      </c>
      <c r="F497" s="56">
        <f>_xlfn.XLOOKUP(E497,CDP!B:B,CDP!C:C)</f>
        <v>380219</v>
      </c>
      <c r="G497" s="56">
        <f>_xlfn.XLOOKUP(E497,CDP!B:B,CDP!D:D)</f>
        <v>389516</v>
      </c>
      <c r="H497" s="56">
        <f>_xlfn.XLOOKUP(E497,CDP!B:B,CDP!E:E)</f>
        <v>399070</v>
      </c>
      <c r="I497" s="56">
        <f>_xlfn.XLOOKUP(E497,CDP!B:B,CDP!F:F)</f>
        <v>416504</v>
      </c>
      <c r="J497" s="57">
        <f t="shared" si="28"/>
        <v>2.4451697574292709E-2</v>
      </c>
      <c r="K497" s="57">
        <f t="shared" si="29"/>
        <v>2.4527875620000205E-2</v>
      </c>
      <c r="L497" s="57">
        <f t="shared" si="27"/>
        <v>4.3686571278221863E-2</v>
      </c>
    </row>
    <row r="498" spans="1:12" x14ac:dyDescent="0.3">
      <c r="A498" s="7" t="s">
        <v>1187</v>
      </c>
      <c r="B498" s="7" t="s">
        <v>1188</v>
      </c>
      <c r="C498" s="7" t="s">
        <v>517</v>
      </c>
      <c r="D498" s="53">
        <f>_xlfn.XLOOKUP(C498,'County PPHU'!$B$3:$B$17,'County PPHU'!$F$3:$F$17)</f>
        <v>2.2993893610879113</v>
      </c>
      <c r="E498" s="59" t="s">
        <v>160</v>
      </c>
      <c r="F498" s="56">
        <f>_xlfn.XLOOKUP(E498,CDP!B:B,CDP!C:C)</f>
        <v>380219</v>
      </c>
      <c r="G498" s="56">
        <f>_xlfn.XLOOKUP(E498,CDP!B:B,CDP!D:D)</f>
        <v>389516</v>
      </c>
      <c r="H498" s="56">
        <f>_xlfn.XLOOKUP(E498,CDP!B:B,CDP!E:E)</f>
        <v>399070</v>
      </c>
      <c r="I498" s="56">
        <f>_xlfn.XLOOKUP(E498,CDP!B:B,CDP!F:F)</f>
        <v>416504</v>
      </c>
      <c r="J498" s="57">
        <f t="shared" si="28"/>
        <v>2.4451697574292709E-2</v>
      </c>
      <c r="K498" s="57">
        <f t="shared" si="29"/>
        <v>2.4527875620000205E-2</v>
      </c>
      <c r="L498" s="57">
        <f t="shared" si="27"/>
        <v>4.3686571278221863E-2</v>
      </c>
    </row>
    <row r="499" spans="1:12" x14ac:dyDescent="0.3">
      <c r="A499" s="7" t="s">
        <v>1189</v>
      </c>
      <c r="B499" s="7" t="s">
        <v>1190</v>
      </c>
      <c r="C499" s="7" t="s">
        <v>1191</v>
      </c>
      <c r="D499" s="53">
        <f>_xlfn.XLOOKUP(C499,'County PPHU'!$B$3:$B$17,'County PPHU'!$F$3:$F$17)</f>
        <v>2.4789796441812206</v>
      </c>
      <c r="E499" s="60" t="s">
        <v>161</v>
      </c>
      <c r="F499" s="56">
        <f>_xlfn.XLOOKUP(E499,CDP!B:B,CDP!C:C)</f>
        <v>226400</v>
      </c>
      <c r="G499" s="56">
        <f>_xlfn.XLOOKUP(E499,CDP!B:B,CDP!D:D)</f>
        <v>252600</v>
      </c>
      <c r="H499" s="56">
        <f>_xlfn.XLOOKUP(E499,CDP!B:B,CDP!E:E)</f>
        <v>283900</v>
      </c>
      <c r="I499" s="56">
        <f>_xlfn.XLOOKUP(E499,CDP!B:B,CDP!F:F)</f>
        <v>345300</v>
      </c>
      <c r="J499" s="57">
        <f t="shared" si="28"/>
        <v>0.1157243816254417</v>
      </c>
      <c r="K499" s="57">
        <f t="shared" si="29"/>
        <v>0.12391132224861441</v>
      </c>
      <c r="L499" s="57">
        <f t="shared" si="27"/>
        <v>0.21627333568157803</v>
      </c>
    </row>
    <row r="500" spans="1:12" x14ac:dyDescent="0.3">
      <c r="A500" s="7" t="s">
        <v>1192</v>
      </c>
      <c r="B500" s="7" t="s">
        <v>1193</v>
      </c>
      <c r="C500" s="7" t="s">
        <v>1191</v>
      </c>
      <c r="D500" s="53">
        <f>_xlfn.XLOOKUP(C500,'County PPHU'!$B$3:$B$17,'County PPHU'!$F$3:$F$17)</f>
        <v>2.4789796441812206</v>
      </c>
      <c r="E500" s="61" t="s">
        <v>16</v>
      </c>
      <c r="F500" s="56">
        <f>_xlfn.XLOOKUP(E500,CDP!B:B,CDP!C:C)</f>
        <v>400</v>
      </c>
      <c r="G500" s="56">
        <f>_xlfn.XLOOKUP(E500,CDP!B:B,CDP!D:D)</f>
        <v>400</v>
      </c>
      <c r="H500" s="56">
        <f>_xlfn.XLOOKUP(E500,CDP!B:B,CDP!E:E)</f>
        <v>400</v>
      </c>
      <c r="I500" s="56">
        <f>_xlfn.XLOOKUP(E500,CDP!B:B,CDP!F:F)</f>
        <v>400</v>
      </c>
      <c r="J500" s="57">
        <f t="shared" si="28"/>
        <v>0</v>
      </c>
      <c r="K500" s="57">
        <f t="shared" si="29"/>
        <v>0</v>
      </c>
      <c r="L500" s="57">
        <f t="shared" si="27"/>
        <v>0</v>
      </c>
    </row>
    <row r="501" spans="1:12" x14ac:dyDescent="0.3">
      <c r="A501" s="7" t="s">
        <v>1194</v>
      </c>
      <c r="B501" s="7" t="s">
        <v>1195</v>
      </c>
      <c r="C501" s="7" t="s">
        <v>1191</v>
      </c>
      <c r="D501" s="53">
        <f>_xlfn.XLOOKUP(C501,'County PPHU'!$B$3:$B$17,'County PPHU'!$F$3:$F$17)</f>
        <v>2.4789796441812206</v>
      </c>
      <c r="E501" s="60" t="s">
        <v>161</v>
      </c>
      <c r="F501" s="56">
        <f>_xlfn.XLOOKUP(E501,CDP!B:B,CDP!C:C)</f>
        <v>226400</v>
      </c>
      <c r="G501" s="56">
        <f>_xlfn.XLOOKUP(E501,CDP!B:B,CDP!D:D)</f>
        <v>252600</v>
      </c>
      <c r="H501" s="56">
        <f>_xlfn.XLOOKUP(E501,CDP!B:B,CDP!E:E)</f>
        <v>283900</v>
      </c>
      <c r="I501" s="56">
        <f>_xlfn.XLOOKUP(E501,CDP!B:B,CDP!F:F)</f>
        <v>345300</v>
      </c>
      <c r="J501" s="57">
        <f t="shared" si="28"/>
        <v>0.1157243816254417</v>
      </c>
      <c r="K501" s="57">
        <f t="shared" si="29"/>
        <v>0.12391132224861441</v>
      </c>
      <c r="L501" s="57">
        <f t="shared" si="27"/>
        <v>0.21627333568157803</v>
      </c>
    </row>
    <row r="502" spans="1:12" x14ac:dyDescent="0.3">
      <c r="A502" s="7" t="s">
        <v>1196</v>
      </c>
      <c r="B502" s="7" t="s">
        <v>1197</v>
      </c>
      <c r="C502" s="7" t="s">
        <v>1191</v>
      </c>
      <c r="D502" s="53">
        <f>_xlfn.XLOOKUP(C502,'County PPHU'!$B$3:$B$17,'County PPHU'!$F$3:$F$17)</f>
        <v>2.4789796441812206</v>
      </c>
      <c r="E502" s="58" t="s">
        <v>41</v>
      </c>
      <c r="F502" s="56">
        <f>_xlfn.XLOOKUP(E502,CDP!B:B,CDP!C:C)</f>
        <v>21200</v>
      </c>
      <c r="G502" s="56">
        <f>_xlfn.XLOOKUP(E502,CDP!B:B,CDP!D:D)</f>
        <v>34600</v>
      </c>
      <c r="H502" s="56">
        <f>_xlfn.XLOOKUP(E502,CDP!B:B,CDP!E:E)</f>
        <v>52600</v>
      </c>
      <c r="I502" s="56">
        <f>_xlfn.XLOOKUP(E502,CDP!B:B,CDP!F:F)</f>
        <v>89600</v>
      </c>
      <c r="J502" s="57">
        <f t="shared" si="28"/>
        <v>0.63207547169811318</v>
      </c>
      <c r="K502" s="57">
        <f t="shared" si="29"/>
        <v>0.52023121387283233</v>
      </c>
      <c r="L502" s="57">
        <f t="shared" si="27"/>
        <v>0.70342205323193918</v>
      </c>
    </row>
    <row r="503" spans="1:12" x14ac:dyDescent="0.3">
      <c r="A503" s="7" t="s">
        <v>1198</v>
      </c>
      <c r="B503" s="7" t="s">
        <v>1199</v>
      </c>
      <c r="C503" s="7" t="s">
        <v>1191</v>
      </c>
      <c r="D503" s="53">
        <f>_xlfn.XLOOKUP(C503,'County PPHU'!$B$3:$B$17,'County PPHU'!$F$3:$F$17)</f>
        <v>2.4789796441812206</v>
      </c>
      <c r="E503" s="59" t="s">
        <v>161</v>
      </c>
      <c r="F503" s="56">
        <f>_xlfn.XLOOKUP(E503,CDP!B:B,CDP!C:C)</f>
        <v>226400</v>
      </c>
      <c r="G503" s="56">
        <f>_xlfn.XLOOKUP(E503,CDP!B:B,CDP!D:D)</f>
        <v>252600</v>
      </c>
      <c r="H503" s="56">
        <f>_xlfn.XLOOKUP(E503,CDP!B:B,CDP!E:E)</f>
        <v>283900</v>
      </c>
      <c r="I503" s="56">
        <f>_xlfn.XLOOKUP(E503,CDP!B:B,CDP!F:F)</f>
        <v>345300</v>
      </c>
      <c r="J503" s="57">
        <f t="shared" si="28"/>
        <v>0.1157243816254417</v>
      </c>
      <c r="K503" s="57">
        <f t="shared" si="29"/>
        <v>0.12391132224861441</v>
      </c>
      <c r="L503" s="57">
        <f t="shared" si="27"/>
        <v>0.21627333568157803</v>
      </c>
    </row>
    <row r="504" spans="1:12" x14ac:dyDescent="0.3">
      <c r="A504" s="7" t="s">
        <v>1200</v>
      </c>
      <c r="B504" s="7" t="s">
        <v>1201</v>
      </c>
      <c r="C504" s="7" t="s">
        <v>1191</v>
      </c>
      <c r="D504" s="53">
        <f>_xlfn.XLOOKUP(C504,'County PPHU'!$B$3:$B$17,'County PPHU'!$F$3:$F$17)</f>
        <v>2.4789796441812206</v>
      </c>
      <c r="E504" s="61" t="s">
        <v>41</v>
      </c>
      <c r="F504" s="56">
        <f>_xlfn.XLOOKUP(E504,CDP!B:B,CDP!C:C)</f>
        <v>21200</v>
      </c>
      <c r="G504" s="56">
        <f>_xlfn.XLOOKUP(E504,CDP!B:B,CDP!D:D)</f>
        <v>34600</v>
      </c>
      <c r="H504" s="56">
        <f>_xlfn.XLOOKUP(E504,CDP!B:B,CDP!E:E)</f>
        <v>52600</v>
      </c>
      <c r="I504" s="56">
        <f>_xlfn.XLOOKUP(E504,CDP!B:B,CDP!F:F)</f>
        <v>89600</v>
      </c>
      <c r="J504" s="57">
        <f t="shared" si="28"/>
        <v>0.63207547169811318</v>
      </c>
      <c r="K504" s="57">
        <f t="shared" si="29"/>
        <v>0.52023121387283233</v>
      </c>
      <c r="L504" s="57">
        <f t="shared" si="27"/>
        <v>0.70342205323193918</v>
      </c>
    </row>
    <row r="505" spans="1:12" x14ac:dyDescent="0.3">
      <c r="A505" s="7" t="s">
        <v>1202</v>
      </c>
      <c r="B505" s="7" t="s">
        <v>1203</v>
      </c>
      <c r="C505" s="7" t="s">
        <v>1191</v>
      </c>
      <c r="D505" s="53">
        <f>_xlfn.XLOOKUP(C505,'County PPHU'!$B$3:$B$17,'County PPHU'!$F$3:$F$17)</f>
        <v>2.4789796441812206</v>
      </c>
      <c r="E505" s="58" t="s">
        <v>54</v>
      </c>
      <c r="F505" s="56">
        <f>_xlfn.XLOOKUP(E505,CDP!B:B,CDP!C:C)</f>
        <v>31200</v>
      </c>
      <c r="G505" s="56">
        <f>_xlfn.XLOOKUP(E505,CDP!B:B,CDP!D:D)</f>
        <v>40500</v>
      </c>
      <c r="H505" s="56">
        <f>_xlfn.XLOOKUP(E505,CDP!B:B,CDP!E:E)</f>
        <v>48900</v>
      </c>
      <c r="I505" s="56">
        <f>_xlfn.XLOOKUP(E505,CDP!B:B,CDP!F:F)</f>
        <v>67400</v>
      </c>
      <c r="J505" s="57">
        <f t="shared" si="28"/>
        <v>0.29807692307692307</v>
      </c>
      <c r="K505" s="57">
        <f t="shared" si="29"/>
        <v>0.2074074074074074</v>
      </c>
      <c r="L505" s="57">
        <f t="shared" si="27"/>
        <v>0.3783231083844581</v>
      </c>
    </row>
    <row r="506" spans="1:12" x14ac:dyDescent="0.3">
      <c r="A506" s="7" t="s">
        <v>1204</v>
      </c>
      <c r="B506" s="7" t="s">
        <v>1205</v>
      </c>
      <c r="C506" s="7" t="s">
        <v>1191</v>
      </c>
      <c r="D506" s="53">
        <f>_xlfn.XLOOKUP(C506,'County PPHU'!$B$3:$B$17,'County PPHU'!$F$3:$F$17)</f>
        <v>2.4789796441812206</v>
      </c>
      <c r="E506" s="58" t="s">
        <v>86</v>
      </c>
      <c r="F506" s="56">
        <f>_xlfn.XLOOKUP(E506,CDP!B:B,CDP!C:C)</f>
        <v>1100</v>
      </c>
      <c r="G506" s="56">
        <f>_xlfn.XLOOKUP(E506,CDP!B:B,CDP!D:D)</f>
        <v>1100</v>
      </c>
      <c r="H506" s="56">
        <f>_xlfn.XLOOKUP(E506,CDP!B:B,CDP!E:E)</f>
        <v>1100</v>
      </c>
      <c r="I506" s="56">
        <f>_xlfn.XLOOKUP(E506,CDP!B:B,CDP!F:F)</f>
        <v>1100</v>
      </c>
      <c r="J506" s="57">
        <f t="shared" si="28"/>
        <v>0</v>
      </c>
      <c r="K506" s="57">
        <f t="shared" si="29"/>
        <v>0</v>
      </c>
      <c r="L506" s="57">
        <f t="shared" si="27"/>
        <v>0</v>
      </c>
    </row>
    <row r="507" spans="1:12" x14ac:dyDescent="0.3">
      <c r="A507" s="7" t="s">
        <v>1206</v>
      </c>
      <c r="B507" s="7" t="s">
        <v>1207</v>
      </c>
      <c r="C507" s="7" t="s">
        <v>1191</v>
      </c>
      <c r="D507" s="53">
        <f>_xlfn.XLOOKUP(C507,'County PPHU'!$B$3:$B$17,'County PPHU'!$F$3:$F$17)</f>
        <v>2.4789796441812206</v>
      </c>
      <c r="E507" s="59" t="s">
        <v>161</v>
      </c>
      <c r="F507" s="56">
        <f>_xlfn.XLOOKUP(E507,CDP!B:B,CDP!C:C)</f>
        <v>226400</v>
      </c>
      <c r="G507" s="56">
        <f>_xlfn.XLOOKUP(E507,CDP!B:B,CDP!D:D)</f>
        <v>252600</v>
      </c>
      <c r="H507" s="56">
        <f>_xlfn.XLOOKUP(E507,CDP!B:B,CDP!E:E)</f>
        <v>283900</v>
      </c>
      <c r="I507" s="56">
        <f>_xlfn.XLOOKUP(E507,CDP!B:B,CDP!F:F)</f>
        <v>345300</v>
      </c>
      <c r="J507" s="57">
        <f t="shared" si="28"/>
        <v>0.1157243816254417</v>
      </c>
      <c r="K507" s="57">
        <f t="shared" si="29"/>
        <v>0.12391132224861441</v>
      </c>
      <c r="L507" s="57">
        <f t="shared" si="27"/>
        <v>0.21627333568157803</v>
      </c>
    </row>
    <row r="508" spans="1:12" x14ac:dyDescent="0.3">
      <c r="A508" s="7" t="s">
        <v>1208</v>
      </c>
      <c r="B508" s="7" t="s">
        <v>1209</v>
      </c>
      <c r="C508" s="7" t="s">
        <v>1191</v>
      </c>
      <c r="D508" s="53">
        <f>_xlfn.XLOOKUP(C508,'County PPHU'!$B$3:$B$17,'County PPHU'!$F$3:$F$17)</f>
        <v>2.4789796441812206</v>
      </c>
      <c r="E508" s="60" t="s">
        <v>161</v>
      </c>
      <c r="F508" s="56">
        <f>_xlfn.XLOOKUP(E508,CDP!B:B,CDP!C:C)</f>
        <v>226400</v>
      </c>
      <c r="G508" s="56">
        <f>_xlfn.XLOOKUP(E508,CDP!B:B,CDP!D:D)</f>
        <v>252600</v>
      </c>
      <c r="H508" s="56">
        <f>_xlfn.XLOOKUP(E508,CDP!B:B,CDP!E:E)</f>
        <v>283900</v>
      </c>
      <c r="I508" s="56">
        <f>_xlfn.XLOOKUP(E508,CDP!B:B,CDP!F:F)</f>
        <v>345300</v>
      </c>
      <c r="J508" s="57">
        <f t="shared" si="28"/>
        <v>0.1157243816254417</v>
      </c>
      <c r="K508" s="57">
        <f t="shared" si="29"/>
        <v>0.12391132224861441</v>
      </c>
      <c r="L508" s="57">
        <f t="shared" si="27"/>
        <v>0.21627333568157803</v>
      </c>
    </row>
    <row r="509" spans="1:12" x14ac:dyDescent="0.3">
      <c r="A509" s="7" t="s">
        <v>1210</v>
      </c>
      <c r="B509" s="7" t="s">
        <v>1211</v>
      </c>
      <c r="C509" s="7" t="s">
        <v>1191</v>
      </c>
      <c r="D509" s="53">
        <f>_xlfn.XLOOKUP(C509,'County PPHU'!$B$3:$B$17,'County PPHU'!$F$3:$F$17)</f>
        <v>2.4789796441812206</v>
      </c>
      <c r="E509" s="58" t="s">
        <v>139</v>
      </c>
      <c r="F509" s="56">
        <f>_xlfn.XLOOKUP(E509,CDP!B:B,CDP!C:C)</f>
        <v>2400</v>
      </c>
      <c r="G509" s="56">
        <f>_xlfn.XLOOKUP(E509,CDP!B:B,CDP!D:D)</f>
        <v>2400</v>
      </c>
      <c r="H509" s="56">
        <f>_xlfn.XLOOKUP(E509,CDP!B:B,CDP!E:E)</f>
        <v>2400</v>
      </c>
      <c r="I509" s="56">
        <f>_xlfn.XLOOKUP(E509,CDP!B:B,CDP!F:F)</f>
        <v>2400</v>
      </c>
      <c r="J509" s="57">
        <f t="shared" si="28"/>
        <v>0</v>
      </c>
      <c r="K509" s="57">
        <f t="shared" si="29"/>
        <v>0</v>
      </c>
      <c r="L509" s="57">
        <f t="shared" si="27"/>
        <v>0</v>
      </c>
    </row>
    <row r="510" spans="1:12" x14ac:dyDescent="0.3">
      <c r="A510" s="7" t="s">
        <v>1212</v>
      </c>
      <c r="B510" s="7" t="s">
        <v>1213</v>
      </c>
      <c r="C510" s="7" t="s">
        <v>1191</v>
      </c>
      <c r="D510" s="53">
        <f>_xlfn.XLOOKUP(C510,'County PPHU'!$B$3:$B$17,'County PPHU'!$F$3:$F$17)</f>
        <v>2.4789796441812206</v>
      </c>
      <c r="E510" s="60" t="s">
        <v>161</v>
      </c>
      <c r="F510" s="56">
        <f>_xlfn.XLOOKUP(E510,CDP!B:B,CDP!C:C)</f>
        <v>226400</v>
      </c>
      <c r="G510" s="56">
        <f>_xlfn.XLOOKUP(E510,CDP!B:B,CDP!D:D)</f>
        <v>252600</v>
      </c>
      <c r="H510" s="56">
        <f>_xlfn.XLOOKUP(E510,CDP!B:B,CDP!E:E)</f>
        <v>283900</v>
      </c>
      <c r="I510" s="56">
        <f>_xlfn.XLOOKUP(E510,CDP!B:B,CDP!F:F)</f>
        <v>345300</v>
      </c>
      <c r="J510" s="57">
        <f t="shared" si="28"/>
        <v>0.1157243816254417</v>
      </c>
      <c r="K510" s="57">
        <f t="shared" si="29"/>
        <v>0.12391132224861441</v>
      </c>
      <c r="L510" s="57">
        <f t="shared" si="27"/>
        <v>0.21627333568157803</v>
      </c>
    </row>
    <row r="511" spans="1:12" x14ac:dyDescent="0.3">
      <c r="A511" s="7" t="s">
        <v>1214</v>
      </c>
      <c r="B511" s="7" t="s">
        <v>1215</v>
      </c>
      <c r="C511" s="7" t="s">
        <v>1191</v>
      </c>
      <c r="D511" s="53">
        <f>_xlfn.XLOOKUP(C511,'County PPHU'!$B$3:$B$17,'County PPHU'!$F$3:$F$17)</f>
        <v>2.4789796441812206</v>
      </c>
      <c r="E511" s="59" t="s">
        <v>161</v>
      </c>
      <c r="F511" s="56">
        <f>_xlfn.XLOOKUP(E511,CDP!B:B,CDP!C:C)</f>
        <v>226400</v>
      </c>
      <c r="G511" s="56">
        <f>_xlfn.XLOOKUP(E511,CDP!B:B,CDP!D:D)</f>
        <v>252600</v>
      </c>
      <c r="H511" s="56">
        <f>_xlfn.XLOOKUP(E511,CDP!B:B,CDP!E:E)</f>
        <v>283900</v>
      </c>
      <c r="I511" s="56">
        <f>_xlfn.XLOOKUP(E511,CDP!B:B,CDP!F:F)</f>
        <v>345300</v>
      </c>
      <c r="J511" s="57">
        <f t="shared" si="28"/>
        <v>0.1157243816254417</v>
      </c>
      <c r="K511" s="57">
        <f t="shared" si="29"/>
        <v>0.12391132224861441</v>
      </c>
      <c r="L511" s="57">
        <f t="shared" si="27"/>
        <v>0.21627333568157803</v>
      </c>
    </row>
    <row r="512" spans="1:12" x14ac:dyDescent="0.3">
      <c r="A512" s="7" t="s">
        <v>1216</v>
      </c>
      <c r="B512" s="7" t="s">
        <v>1217</v>
      </c>
      <c r="C512" s="7" t="s">
        <v>1191</v>
      </c>
      <c r="D512" s="53">
        <f>_xlfn.XLOOKUP(C512,'County PPHU'!$B$3:$B$17,'County PPHU'!$F$3:$F$17)</f>
        <v>2.4789796441812206</v>
      </c>
      <c r="E512" s="59" t="s">
        <v>161</v>
      </c>
      <c r="F512" s="56">
        <f>_xlfn.XLOOKUP(E512,CDP!B:B,CDP!C:C)</f>
        <v>226400</v>
      </c>
      <c r="G512" s="56">
        <f>_xlfn.XLOOKUP(E512,CDP!B:B,CDP!D:D)</f>
        <v>252600</v>
      </c>
      <c r="H512" s="56">
        <f>_xlfn.XLOOKUP(E512,CDP!B:B,CDP!E:E)</f>
        <v>283900</v>
      </c>
      <c r="I512" s="56">
        <f>_xlfn.XLOOKUP(E512,CDP!B:B,CDP!F:F)</f>
        <v>345300</v>
      </c>
      <c r="J512" s="57">
        <f t="shared" si="28"/>
        <v>0.1157243816254417</v>
      </c>
      <c r="K512" s="57">
        <f t="shared" si="29"/>
        <v>0.12391132224861441</v>
      </c>
      <c r="L512" s="57">
        <f t="shared" si="27"/>
        <v>0.21627333568157803</v>
      </c>
    </row>
    <row r="513" spans="1:12" x14ac:dyDescent="0.3">
      <c r="A513" s="7" t="s">
        <v>1218</v>
      </c>
      <c r="B513" s="7" t="s">
        <v>1219</v>
      </c>
      <c r="C513" s="7" t="s">
        <v>1191</v>
      </c>
      <c r="D513" s="53">
        <f>_xlfn.XLOOKUP(C513,'County PPHU'!$B$3:$B$17,'County PPHU'!$F$3:$F$17)</f>
        <v>2.4789796441812206</v>
      </c>
      <c r="E513" s="61" t="s">
        <v>77</v>
      </c>
      <c r="F513" s="56">
        <f>_xlfn.XLOOKUP(E513,CDP!B:B,CDP!C:C)</f>
        <v>1700</v>
      </c>
      <c r="G513" s="56">
        <f>_xlfn.XLOOKUP(E513,CDP!B:B,CDP!D:D)</f>
        <v>1700</v>
      </c>
      <c r="H513" s="56">
        <f>_xlfn.XLOOKUP(E513,CDP!B:B,CDP!E:E)</f>
        <v>1700</v>
      </c>
      <c r="I513" s="56">
        <f>_xlfn.XLOOKUP(E513,CDP!B:B,CDP!F:F)</f>
        <v>1700</v>
      </c>
      <c r="J513" s="62">
        <f t="shared" si="28"/>
        <v>0</v>
      </c>
      <c r="K513" s="62">
        <f t="shared" si="29"/>
        <v>0</v>
      </c>
      <c r="L513" s="57">
        <f t="shared" si="27"/>
        <v>0</v>
      </c>
    </row>
    <row r="514" spans="1:12" x14ac:dyDescent="0.3">
      <c r="A514" s="7" t="s">
        <v>1220</v>
      </c>
      <c r="B514" s="7" t="s">
        <v>1221</v>
      </c>
      <c r="C514" s="7" t="s">
        <v>1191</v>
      </c>
      <c r="D514" s="53">
        <f>_xlfn.XLOOKUP(C514,'County PPHU'!$B$3:$B$17,'County PPHU'!$F$3:$F$17)</f>
        <v>2.4789796441812206</v>
      </c>
      <c r="E514" s="59" t="s">
        <v>161</v>
      </c>
      <c r="F514" s="56">
        <f>_xlfn.XLOOKUP(E514,CDP!B:B,CDP!C:C)</f>
        <v>226400</v>
      </c>
      <c r="G514" s="56">
        <f>_xlfn.XLOOKUP(E514,CDP!B:B,CDP!D:D)</f>
        <v>252600</v>
      </c>
      <c r="H514" s="56">
        <f>_xlfn.XLOOKUP(E514,CDP!B:B,CDP!E:E)</f>
        <v>283900</v>
      </c>
      <c r="I514" s="56">
        <f>_xlfn.XLOOKUP(E514,CDP!B:B,CDP!F:F)</f>
        <v>345300</v>
      </c>
      <c r="J514" s="57">
        <f t="shared" si="28"/>
        <v>0.1157243816254417</v>
      </c>
      <c r="K514" s="57">
        <f t="shared" si="29"/>
        <v>0.12391132224861441</v>
      </c>
      <c r="L514" s="57">
        <f t="shared" si="27"/>
        <v>0.21627333568157803</v>
      </c>
    </row>
    <row r="515" spans="1:12" x14ac:dyDescent="0.3">
      <c r="A515" s="7" t="s">
        <v>1222</v>
      </c>
      <c r="B515" s="7" t="s">
        <v>1223</v>
      </c>
      <c r="C515" s="7" t="s">
        <v>1191</v>
      </c>
      <c r="D515" s="53">
        <f>_xlfn.XLOOKUP(C515,'County PPHU'!$B$3:$B$17,'County PPHU'!$F$3:$F$17)</f>
        <v>2.4789796441812206</v>
      </c>
      <c r="E515" s="58" t="s">
        <v>89</v>
      </c>
      <c r="F515" s="56">
        <f>_xlfn.XLOOKUP(E515,CDP!B:B,CDP!C:C)</f>
        <v>78000</v>
      </c>
      <c r="G515" s="56">
        <f>_xlfn.XLOOKUP(E515,CDP!B:B,CDP!D:D)</f>
        <v>93300</v>
      </c>
      <c r="H515" s="56">
        <f>_xlfn.XLOOKUP(E515,CDP!B:B,CDP!E:E)</f>
        <v>102300</v>
      </c>
      <c r="I515" s="56">
        <f>_xlfn.XLOOKUP(E515,CDP!B:B,CDP!F:F)</f>
        <v>113900</v>
      </c>
      <c r="J515" s="57">
        <f t="shared" si="28"/>
        <v>0.19615384615384615</v>
      </c>
      <c r="K515" s="57">
        <f t="shared" si="29"/>
        <v>9.6463022508038579E-2</v>
      </c>
      <c r="L515" s="57">
        <f t="shared" ref="L515:L578" si="30">(I515-H515)/H515</f>
        <v>0.11339198435972629</v>
      </c>
    </row>
    <row r="516" spans="1:12" x14ac:dyDescent="0.3">
      <c r="A516" s="7" t="s">
        <v>1224</v>
      </c>
      <c r="B516" s="7" t="s">
        <v>1225</v>
      </c>
      <c r="C516" s="7" t="s">
        <v>1191</v>
      </c>
      <c r="D516" s="53">
        <f>_xlfn.XLOOKUP(C516,'County PPHU'!$B$3:$B$17,'County PPHU'!$F$3:$F$17)</f>
        <v>2.4789796441812206</v>
      </c>
      <c r="E516" s="59" t="s">
        <v>161</v>
      </c>
      <c r="F516" s="56">
        <f>_xlfn.XLOOKUP(E516,CDP!B:B,CDP!C:C)</f>
        <v>226400</v>
      </c>
      <c r="G516" s="56">
        <f>_xlfn.XLOOKUP(E516,CDP!B:B,CDP!D:D)</f>
        <v>252600</v>
      </c>
      <c r="H516" s="56">
        <f>_xlfn.XLOOKUP(E516,CDP!B:B,CDP!E:E)</f>
        <v>283900</v>
      </c>
      <c r="I516" s="56">
        <f>_xlfn.XLOOKUP(E516,CDP!B:B,CDP!F:F)</f>
        <v>345300</v>
      </c>
      <c r="J516" s="57">
        <f t="shared" si="28"/>
        <v>0.1157243816254417</v>
      </c>
      <c r="K516" s="57">
        <f t="shared" si="29"/>
        <v>0.12391132224861441</v>
      </c>
      <c r="L516" s="57">
        <f t="shared" si="30"/>
        <v>0.21627333568157803</v>
      </c>
    </row>
    <row r="517" spans="1:12" x14ac:dyDescent="0.3">
      <c r="A517" s="7" t="s">
        <v>1226</v>
      </c>
      <c r="B517" s="7" t="s">
        <v>1227</v>
      </c>
      <c r="C517" s="7" t="s">
        <v>1191</v>
      </c>
      <c r="D517" s="53">
        <f>_xlfn.XLOOKUP(C517,'County PPHU'!$B$3:$B$17,'County PPHU'!$F$3:$F$17)</f>
        <v>2.4789796441812206</v>
      </c>
      <c r="E517" s="59" t="s">
        <v>161</v>
      </c>
      <c r="F517" s="56">
        <f>_xlfn.XLOOKUP(E517,CDP!B:B,CDP!C:C)</f>
        <v>226400</v>
      </c>
      <c r="G517" s="56">
        <f>_xlfn.XLOOKUP(E517,CDP!B:B,CDP!D:D)</f>
        <v>252600</v>
      </c>
      <c r="H517" s="56">
        <f>_xlfn.XLOOKUP(E517,CDP!B:B,CDP!E:E)</f>
        <v>283900</v>
      </c>
      <c r="I517" s="56">
        <f>_xlfn.XLOOKUP(E517,CDP!B:B,CDP!F:F)</f>
        <v>345300</v>
      </c>
      <c r="J517" s="57">
        <f t="shared" si="28"/>
        <v>0.1157243816254417</v>
      </c>
      <c r="K517" s="57">
        <f t="shared" si="29"/>
        <v>0.12391132224861441</v>
      </c>
      <c r="L517" s="57">
        <f t="shared" si="30"/>
        <v>0.21627333568157803</v>
      </c>
    </row>
    <row r="518" spans="1:12" x14ac:dyDescent="0.3">
      <c r="A518" s="7" t="s">
        <v>1228</v>
      </c>
      <c r="B518" s="7" t="s">
        <v>1229</v>
      </c>
      <c r="C518" s="7" t="s">
        <v>1191</v>
      </c>
      <c r="D518" s="53">
        <f>_xlfn.XLOOKUP(C518,'County PPHU'!$B$3:$B$17,'County PPHU'!$F$3:$F$17)</f>
        <v>2.4789796441812206</v>
      </c>
      <c r="E518" s="61" t="s">
        <v>16</v>
      </c>
      <c r="F518" s="56">
        <f>_xlfn.XLOOKUP(E518,CDP!B:B,CDP!C:C)</f>
        <v>400</v>
      </c>
      <c r="G518" s="56">
        <f>_xlfn.XLOOKUP(E518,CDP!B:B,CDP!D:D)</f>
        <v>400</v>
      </c>
      <c r="H518" s="56">
        <f>_xlfn.XLOOKUP(E518,CDP!B:B,CDP!E:E)</f>
        <v>400</v>
      </c>
      <c r="I518" s="56">
        <f>_xlfn.XLOOKUP(E518,CDP!B:B,CDP!F:F)</f>
        <v>400</v>
      </c>
      <c r="J518" s="62">
        <f t="shared" si="28"/>
        <v>0</v>
      </c>
      <c r="K518" s="62">
        <f t="shared" si="29"/>
        <v>0</v>
      </c>
      <c r="L518" s="57">
        <f t="shared" si="30"/>
        <v>0</v>
      </c>
    </row>
    <row r="519" spans="1:12" x14ac:dyDescent="0.3">
      <c r="A519" s="7" t="s">
        <v>1230</v>
      </c>
      <c r="B519" s="7" t="s">
        <v>1231</v>
      </c>
      <c r="C519" s="7" t="s">
        <v>1191</v>
      </c>
      <c r="D519" s="53">
        <f>_xlfn.XLOOKUP(C519,'County PPHU'!$B$3:$B$17,'County PPHU'!$F$3:$F$17)</f>
        <v>2.4789796441812206</v>
      </c>
      <c r="E519" s="60" t="s">
        <v>161</v>
      </c>
      <c r="F519" s="56">
        <f>_xlfn.XLOOKUP(E519,CDP!B:B,CDP!C:C)</f>
        <v>226400</v>
      </c>
      <c r="G519" s="56">
        <f>_xlfn.XLOOKUP(E519,CDP!B:B,CDP!D:D)</f>
        <v>252600</v>
      </c>
      <c r="H519" s="56">
        <f>_xlfn.XLOOKUP(E519,CDP!B:B,CDP!E:E)</f>
        <v>283900</v>
      </c>
      <c r="I519" s="56">
        <f>_xlfn.XLOOKUP(E519,CDP!B:B,CDP!F:F)</f>
        <v>345300</v>
      </c>
      <c r="J519" s="57">
        <f t="shared" si="28"/>
        <v>0.1157243816254417</v>
      </c>
      <c r="K519" s="57">
        <f t="shared" si="29"/>
        <v>0.12391132224861441</v>
      </c>
      <c r="L519" s="57">
        <f t="shared" si="30"/>
        <v>0.21627333568157803</v>
      </c>
    </row>
    <row r="520" spans="1:12" x14ac:dyDescent="0.3">
      <c r="A520" s="7" t="s">
        <v>1232</v>
      </c>
      <c r="B520" s="7" t="s">
        <v>1233</v>
      </c>
      <c r="C520" s="7" t="s">
        <v>1191</v>
      </c>
      <c r="D520" s="53">
        <f>_xlfn.XLOOKUP(C520,'County PPHU'!$B$3:$B$17,'County PPHU'!$F$3:$F$17)</f>
        <v>2.4789796441812206</v>
      </c>
      <c r="E520" s="60" t="s">
        <v>161</v>
      </c>
      <c r="F520" s="56">
        <f>_xlfn.XLOOKUP(E520,CDP!B:B,CDP!C:C)</f>
        <v>226400</v>
      </c>
      <c r="G520" s="56">
        <f>_xlfn.XLOOKUP(E520,CDP!B:B,CDP!D:D)</f>
        <v>252600</v>
      </c>
      <c r="H520" s="56">
        <f>_xlfn.XLOOKUP(E520,CDP!B:B,CDP!E:E)</f>
        <v>283900</v>
      </c>
      <c r="I520" s="56">
        <f>_xlfn.XLOOKUP(E520,CDP!B:B,CDP!F:F)</f>
        <v>345300</v>
      </c>
      <c r="J520" s="57">
        <f t="shared" si="28"/>
        <v>0.1157243816254417</v>
      </c>
      <c r="K520" s="57">
        <f t="shared" si="29"/>
        <v>0.12391132224861441</v>
      </c>
      <c r="L520" s="57">
        <f t="shared" si="30"/>
        <v>0.21627333568157803</v>
      </c>
    </row>
    <row r="521" spans="1:12" x14ac:dyDescent="0.3">
      <c r="A521" s="7" t="s">
        <v>1234</v>
      </c>
      <c r="B521" s="7" t="s">
        <v>1235</v>
      </c>
      <c r="C521" s="7" t="s">
        <v>1191</v>
      </c>
      <c r="D521" s="53">
        <f>_xlfn.XLOOKUP(C521,'County PPHU'!$B$3:$B$17,'County PPHU'!$F$3:$F$17)</f>
        <v>2.4789796441812206</v>
      </c>
      <c r="E521" s="60" t="s">
        <v>161</v>
      </c>
      <c r="F521" s="56">
        <f>_xlfn.XLOOKUP(E521,CDP!B:B,CDP!C:C)</f>
        <v>226400</v>
      </c>
      <c r="G521" s="56">
        <f>_xlfn.XLOOKUP(E521,CDP!B:B,CDP!D:D)</f>
        <v>252600</v>
      </c>
      <c r="H521" s="56">
        <f>_xlfn.XLOOKUP(E521,CDP!B:B,CDP!E:E)</f>
        <v>283900</v>
      </c>
      <c r="I521" s="56">
        <f>_xlfn.XLOOKUP(E521,CDP!B:B,CDP!F:F)</f>
        <v>345300</v>
      </c>
      <c r="J521" s="57">
        <f t="shared" si="28"/>
        <v>0.1157243816254417</v>
      </c>
      <c r="K521" s="57">
        <f t="shared" si="29"/>
        <v>0.12391132224861441</v>
      </c>
      <c r="L521" s="57">
        <f t="shared" si="30"/>
        <v>0.21627333568157803</v>
      </c>
    </row>
    <row r="522" spans="1:12" x14ac:dyDescent="0.3">
      <c r="A522" s="7" t="s">
        <v>1236</v>
      </c>
      <c r="B522" s="7" t="s">
        <v>1237</v>
      </c>
      <c r="C522" s="7" t="s">
        <v>1191</v>
      </c>
      <c r="D522" s="53">
        <f>_xlfn.XLOOKUP(C522,'County PPHU'!$B$3:$B$17,'County PPHU'!$F$3:$F$17)</f>
        <v>2.4789796441812206</v>
      </c>
      <c r="E522" s="60" t="s">
        <v>161</v>
      </c>
      <c r="F522" s="56">
        <f>_xlfn.XLOOKUP(E522,CDP!B:B,CDP!C:C)</f>
        <v>226400</v>
      </c>
      <c r="G522" s="56">
        <f>_xlfn.XLOOKUP(E522,CDP!B:B,CDP!D:D)</f>
        <v>252600</v>
      </c>
      <c r="H522" s="56">
        <f>_xlfn.XLOOKUP(E522,CDP!B:B,CDP!E:E)</f>
        <v>283900</v>
      </c>
      <c r="I522" s="56">
        <f>_xlfn.XLOOKUP(E522,CDP!B:B,CDP!F:F)</f>
        <v>345300</v>
      </c>
      <c r="J522" s="57">
        <f t="shared" si="28"/>
        <v>0.1157243816254417</v>
      </c>
      <c r="K522" s="57">
        <f t="shared" si="29"/>
        <v>0.12391132224861441</v>
      </c>
      <c r="L522" s="57">
        <f t="shared" si="30"/>
        <v>0.21627333568157803</v>
      </c>
    </row>
    <row r="523" spans="1:12" x14ac:dyDescent="0.3">
      <c r="A523" s="7" t="s">
        <v>1238</v>
      </c>
      <c r="B523" s="7" t="s">
        <v>1239</v>
      </c>
      <c r="C523" s="7" t="s">
        <v>1191</v>
      </c>
      <c r="D523" s="53">
        <f>_xlfn.XLOOKUP(C523,'County PPHU'!$B$3:$B$17,'County PPHU'!$F$3:$F$17)</f>
        <v>2.4789796441812206</v>
      </c>
      <c r="E523" s="61" t="s">
        <v>119</v>
      </c>
      <c r="F523" s="56">
        <f>_xlfn.XLOOKUP(E523,CDP!B:B,CDP!C:C)</f>
        <v>75200</v>
      </c>
      <c r="G523" s="56">
        <f>_xlfn.XLOOKUP(E523,CDP!B:B,CDP!D:D)</f>
        <v>80800</v>
      </c>
      <c r="H523" s="56">
        <f>_xlfn.XLOOKUP(E523,CDP!B:B,CDP!E:E)</f>
        <v>83600</v>
      </c>
      <c r="I523" s="56">
        <f>_xlfn.XLOOKUP(E523,CDP!B:B,CDP!F:F)</f>
        <v>86700</v>
      </c>
      <c r="J523" s="57">
        <f t="shared" si="28"/>
        <v>7.4468085106382975E-2</v>
      </c>
      <c r="K523" s="57">
        <f t="shared" si="29"/>
        <v>3.4653465346534656E-2</v>
      </c>
      <c r="L523" s="57">
        <f t="shared" si="30"/>
        <v>3.7081339712918659E-2</v>
      </c>
    </row>
    <row r="524" spans="1:12" x14ac:dyDescent="0.3">
      <c r="A524" s="7" t="s">
        <v>1240</v>
      </c>
      <c r="B524" s="7" t="s">
        <v>1241</v>
      </c>
      <c r="C524" s="7" t="s">
        <v>1191</v>
      </c>
      <c r="D524" s="53">
        <f>_xlfn.XLOOKUP(C524,'County PPHU'!$B$3:$B$17,'County PPHU'!$F$3:$F$17)</f>
        <v>2.4789796441812206</v>
      </c>
      <c r="E524" s="58" t="s">
        <v>31</v>
      </c>
      <c r="F524" s="56">
        <f>_xlfn.XLOOKUP(E524,CDP!B:B,CDP!C:C)</f>
        <v>67600</v>
      </c>
      <c r="G524" s="56">
        <f>_xlfn.XLOOKUP(E524,CDP!B:B,CDP!D:D)</f>
        <v>75300</v>
      </c>
      <c r="H524" s="56">
        <f>_xlfn.XLOOKUP(E524,CDP!B:B,CDP!E:E)</f>
        <v>80700</v>
      </c>
      <c r="I524" s="56">
        <f>_xlfn.XLOOKUP(E524,CDP!B:B,CDP!F:F)</f>
        <v>103100</v>
      </c>
      <c r="J524" s="57">
        <f t="shared" si="28"/>
        <v>0.11390532544378698</v>
      </c>
      <c r="K524" s="57">
        <f t="shared" si="29"/>
        <v>7.1713147410358571E-2</v>
      </c>
      <c r="L524" s="57">
        <f t="shared" si="30"/>
        <v>0.27757125154894674</v>
      </c>
    </row>
    <row r="525" spans="1:12" x14ac:dyDescent="0.3">
      <c r="A525" s="7" t="s">
        <v>1242</v>
      </c>
      <c r="B525" s="7" t="s">
        <v>1243</v>
      </c>
      <c r="C525" s="7" t="s">
        <v>547</v>
      </c>
      <c r="D525" s="53">
        <f>_xlfn.XLOOKUP(C525,'County PPHU'!$B$3:$B$17,'County PPHU'!$F$3:$F$17)</f>
        <v>2.4615737569814513</v>
      </c>
      <c r="E525" s="58" t="s">
        <v>34</v>
      </c>
      <c r="F525" s="56">
        <f>_xlfn.XLOOKUP(E525,CDP!B:B,CDP!C:C)</f>
        <v>289400</v>
      </c>
      <c r="G525" s="56">
        <f>_xlfn.XLOOKUP(E525,CDP!B:B,CDP!D:D)</f>
        <v>295800</v>
      </c>
      <c r="H525" s="56">
        <f>_xlfn.XLOOKUP(E525,CDP!B:B,CDP!E:E)</f>
        <v>301300</v>
      </c>
      <c r="I525" s="56">
        <f>_xlfn.XLOOKUP(E525,CDP!B:B,CDP!F:F)</f>
        <v>322300</v>
      </c>
      <c r="J525" s="57">
        <f t="shared" si="28"/>
        <v>2.21147201105736E-2</v>
      </c>
      <c r="K525" s="57">
        <f t="shared" si="29"/>
        <v>1.8593644354293441E-2</v>
      </c>
      <c r="L525" s="57">
        <f t="shared" si="30"/>
        <v>6.9697975439761042E-2</v>
      </c>
    </row>
    <row r="526" spans="1:12" x14ac:dyDescent="0.3">
      <c r="A526" s="7" t="s">
        <v>1244</v>
      </c>
      <c r="B526" s="7" t="s">
        <v>1245</v>
      </c>
      <c r="C526" s="7" t="s">
        <v>1191</v>
      </c>
      <c r="D526" s="53">
        <f>_xlfn.XLOOKUP(C526,'County PPHU'!$B$3:$B$17,'County PPHU'!$F$3:$F$17)</f>
        <v>2.4789796441812206</v>
      </c>
      <c r="E526" s="58" t="s">
        <v>54</v>
      </c>
      <c r="F526" s="56">
        <f>_xlfn.XLOOKUP(E526,CDP!B:B,CDP!C:C)</f>
        <v>31200</v>
      </c>
      <c r="G526" s="56">
        <f>_xlfn.XLOOKUP(E526,CDP!B:B,CDP!D:D)</f>
        <v>40500</v>
      </c>
      <c r="H526" s="56">
        <f>_xlfn.XLOOKUP(E526,CDP!B:B,CDP!E:E)</f>
        <v>48900</v>
      </c>
      <c r="I526" s="56">
        <f>_xlfn.XLOOKUP(E526,CDP!B:B,CDP!F:F)</f>
        <v>67400</v>
      </c>
      <c r="J526" s="57">
        <f t="shared" si="28"/>
        <v>0.29807692307692307</v>
      </c>
      <c r="K526" s="57">
        <f t="shared" si="29"/>
        <v>0.2074074074074074</v>
      </c>
      <c r="L526" s="57">
        <f t="shared" si="30"/>
        <v>0.3783231083844581</v>
      </c>
    </row>
    <row r="527" spans="1:12" x14ac:dyDescent="0.3">
      <c r="A527" s="7" t="s">
        <v>1246</v>
      </c>
      <c r="B527" s="7" t="s">
        <v>1247</v>
      </c>
      <c r="C527" s="7" t="s">
        <v>1191</v>
      </c>
      <c r="D527" s="53">
        <f>_xlfn.XLOOKUP(C527,'County PPHU'!$B$3:$B$17,'County PPHU'!$F$3:$F$17)</f>
        <v>2.4789796441812206</v>
      </c>
      <c r="E527" s="58" t="s">
        <v>52</v>
      </c>
      <c r="F527" s="56">
        <f>_xlfn.XLOOKUP(E527,CDP!B:B,CDP!C:C)</f>
        <v>18300</v>
      </c>
      <c r="G527" s="56">
        <f>_xlfn.XLOOKUP(E527,CDP!B:B,CDP!D:D)</f>
        <v>21800</v>
      </c>
      <c r="H527" s="56">
        <f>_xlfn.XLOOKUP(E527,CDP!B:B,CDP!E:E)</f>
        <v>31600</v>
      </c>
      <c r="I527" s="56">
        <f>_xlfn.XLOOKUP(E527,CDP!B:B,CDP!F:F)</f>
        <v>64700</v>
      </c>
      <c r="J527" s="57">
        <f t="shared" si="28"/>
        <v>0.19125683060109289</v>
      </c>
      <c r="K527" s="57">
        <f t="shared" si="29"/>
        <v>0.44954128440366975</v>
      </c>
      <c r="L527" s="57">
        <f t="shared" si="30"/>
        <v>1.0474683544303798</v>
      </c>
    </row>
    <row r="528" spans="1:12" x14ac:dyDescent="0.3">
      <c r="A528" s="7" t="s">
        <v>1248</v>
      </c>
      <c r="B528" s="7" t="s">
        <v>1249</v>
      </c>
      <c r="C528" s="7" t="s">
        <v>1191</v>
      </c>
      <c r="D528" s="53">
        <f>_xlfn.XLOOKUP(C528,'County PPHU'!$B$3:$B$17,'County PPHU'!$F$3:$F$17)</f>
        <v>2.4789796441812206</v>
      </c>
      <c r="E528" s="61" t="s">
        <v>41</v>
      </c>
      <c r="F528" s="56">
        <f>_xlfn.XLOOKUP(E528,CDP!B:B,CDP!C:C)</f>
        <v>21200</v>
      </c>
      <c r="G528" s="56">
        <f>_xlfn.XLOOKUP(E528,CDP!B:B,CDP!D:D)</f>
        <v>34600</v>
      </c>
      <c r="H528" s="56">
        <f>_xlfn.XLOOKUP(E528,CDP!B:B,CDP!E:E)</f>
        <v>52600</v>
      </c>
      <c r="I528" s="56">
        <f>_xlfn.XLOOKUP(E528,CDP!B:B,CDP!F:F)</f>
        <v>89600</v>
      </c>
      <c r="J528" s="57">
        <f t="shared" si="28"/>
        <v>0.63207547169811318</v>
      </c>
      <c r="K528" s="57">
        <f t="shared" si="29"/>
        <v>0.52023121387283233</v>
      </c>
      <c r="L528" s="57">
        <f t="shared" si="30"/>
        <v>0.70342205323193918</v>
      </c>
    </row>
    <row r="529" spans="1:12" x14ac:dyDescent="0.3">
      <c r="A529" s="7" t="s">
        <v>1250</v>
      </c>
      <c r="B529" s="7" t="s">
        <v>1251</v>
      </c>
      <c r="C529" s="7" t="s">
        <v>1191</v>
      </c>
      <c r="D529" s="53">
        <f>_xlfn.XLOOKUP(C529,'County PPHU'!$B$3:$B$17,'County PPHU'!$F$3:$F$17)</f>
        <v>2.4789796441812206</v>
      </c>
      <c r="E529" s="59" t="s">
        <v>161</v>
      </c>
      <c r="F529" s="56">
        <f>_xlfn.XLOOKUP(E529,CDP!B:B,CDP!C:C)</f>
        <v>226400</v>
      </c>
      <c r="G529" s="56">
        <f>_xlfn.XLOOKUP(E529,CDP!B:B,CDP!D:D)</f>
        <v>252600</v>
      </c>
      <c r="H529" s="56">
        <f>_xlfn.XLOOKUP(E529,CDP!B:B,CDP!E:E)</f>
        <v>283900</v>
      </c>
      <c r="I529" s="56">
        <f>_xlfn.XLOOKUP(E529,CDP!B:B,CDP!F:F)</f>
        <v>345300</v>
      </c>
      <c r="J529" s="57">
        <f t="shared" si="28"/>
        <v>0.1157243816254417</v>
      </c>
      <c r="K529" s="57">
        <f t="shared" si="29"/>
        <v>0.12391132224861441</v>
      </c>
      <c r="L529" s="57">
        <f t="shared" si="30"/>
        <v>0.21627333568157803</v>
      </c>
    </row>
    <row r="530" spans="1:12" x14ac:dyDescent="0.3">
      <c r="A530" s="7" t="s">
        <v>1252</v>
      </c>
      <c r="B530" s="7" t="s">
        <v>1253</v>
      </c>
      <c r="C530" s="7" t="s">
        <v>1191</v>
      </c>
      <c r="D530" s="53">
        <f>_xlfn.XLOOKUP(C530,'County PPHU'!$B$3:$B$17,'County PPHU'!$F$3:$F$17)</f>
        <v>2.4789796441812206</v>
      </c>
      <c r="E530" s="60" t="s">
        <v>161</v>
      </c>
      <c r="F530" s="56">
        <f>_xlfn.XLOOKUP(E530,CDP!B:B,CDP!C:C)</f>
        <v>226400</v>
      </c>
      <c r="G530" s="56">
        <f>_xlfn.XLOOKUP(E530,CDP!B:B,CDP!D:D)</f>
        <v>252600</v>
      </c>
      <c r="H530" s="56">
        <f>_xlfn.XLOOKUP(E530,CDP!B:B,CDP!E:E)</f>
        <v>283900</v>
      </c>
      <c r="I530" s="56">
        <f>_xlfn.XLOOKUP(E530,CDP!B:B,CDP!F:F)</f>
        <v>345300</v>
      </c>
      <c r="J530" s="57">
        <f t="shared" si="28"/>
        <v>0.1157243816254417</v>
      </c>
      <c r="K530" s="57">
        <f t="shared" si="29"/>
        <v>0.12391132224861441</v>
      </c>
      <c r="L530" s="57">
        <f t="shared" si="30"/>
        <v>0.21627333568157803</v>
      </c>
    </row>
    <row r="531" spans="1:12" x14ac:dyDescent="0.3">
      <c r="A531" s="7" t="s">
        <v>1254</v>
      </c>
      <c r="B531" s="7" t="s">
        <v>1255</v>
      </c>
      <c r="C531" s="7" t="s">
        <v>1191</v>
      </c>
      <c r="D531" s="53">
        <f>_xlfn.XLOOKUP(C531,'County PPHU'!$B$3:$B$17,'County PPHU'!$F$3:$F$17)</f>
        <v>2.4789796441812206</v>
      </c>
      <c r="E531" s="59" t="s">
        <v>161</v>
      </c>
      <c r="F531" s="56">
        <f>_xlfn.XLOOKUP(E531,CDP!B:B,CDP!C:C)</f>
        <v>226400</v>
      </c>
      <c r="G531" s="56">
        <f>_xlfn.XLOOKUP(E531,CDP!B:B,CDP!D:D)</f>
        <v>252600</v>
      </c>
      <c r="H531" s="56">
        <f>_xlfn.XLOOKUP(E531,CDP!B:B,CDP!E:E)</f>
        <v>283900</v>
      </c>
      <c r="I531" s="56">
        <f>_xlfn.XLOOKUP(E531,CDP!B:B,CDP!F:F)</f>
        <v>345300</v>
      </c>
      <c r="J531" s="57">
        <f t="shared" si="28"/>
        <v>0.1157243816254417</v>
      </c>
      <c r="K531" s="57">
        <f t="shared" si="29"/>
        <v>0.12391132224861441</v>
      </c>
      <c r="L531" s="57">
        <f t="shared" si="30"/>
        <v>0.21627333568157803</v>
      </c>
    </row>
    <row r="532" spans="1:12" x14ac:dyDescent="0.3">
      <c r="A532" s="7" t="s">
        <v>1256</v>
      </c>
      <c r="B532" s="7" t="s">
        <v>1257</v>
      </c>
      <c r="C532" s="7" t="s">
        <v>1191</v>
      </c>
      <c r="D532" s="53">
        <f>_xlfn.XLOOKUP(C532,'County PPHU'!$B$3:$B$17,'County PPHU'!$F$3:$F$17)</f>
        <v>2.4789796441812206</v>
      </c>
      <c r="E532" s="59" t="s">
        <v>161</v>
      </c>
      <c r="F532" s="56">
        <f>_xlfn.XLOOKUP(E532,CDP!B:B,CDP!C:C)</f>
        <v>226400</v>
      </c>
      <c r="G532" s="56">
        <f>_xlfn.XLOOKUP(E532,CDP!B:B,CDP!D:D)</f>
        <v>252600</v>
      </c>
      <c r="H532" s="56">
        <f>_xlfn.XLOOKUP(E532,CDP!B:B,CDP!E:E)</f>
        <v>283900</v>
      </c>
      <c r="I532" s="56">
        <f>_xlfn.XLOOKUP(E532,CDP!B:B,CDP!F:F)</f>
        <v>345300</v>
      </c>
      <c r="J532" s="57">
        <f t="shared" si="28"/>
        <v>0.1157243816254417</v>
      </c>
      <c r="K532" s="57">
        <f t="shared" si="29"/>
        <v>0.12391132224861441</v>
      </c>
      <c r="L532" s="57">
        <f t="shared" si="30"/>
        <v>0.21627333568157803</v>
      </c>
    </row>
    <row r="533" spans="1:12" x14ac:dyDescent="0.3">
      <c r="A533" s="7" t="s">
        <v>1258</v>
      </c>
      <c r="B533" s="7" t="s">
        <v>1259</v>
      </c>
      <c r="C533" s="7" t="s">
        <v>1191</v>
      </c>
      <c r="D533" s="53">
        <f>_xlfn.XLOOKUP(C533,'County PPHU'!$B$3:$B$17,'County PPHU'!$F$3:$F$17)</f>
        <v>2.4789796441812206</v>
      </c>
      <c r="E533" s="61" t="s">
        <v>31</v>
      </c>
      <c r="F533" s="56">
        <f>_xlfn.XLOOKUP(E533,CDP!B:B,CDP!C:C)</f>
        <v>67600</v>
      </c>
      <c r="G533" s="56">
        <f>_xlfn.XLOOKUP(E533,CDP!B:B,CDP!D:D)</f>
        <v>75300</v>
      </c>
      <c r="H533" s="56">
        <f>_xlfn.XLOOKUP(E533,CDP!B:B,CDP!E:E)</f>
        <v>80700</v>
      </c>
      <c r="I533" s="56">
        <f>_xlfn.XLOOKUP(E533,CDP!B:B,CDP!F:F)</f>
        <v>103100</v>
      </c>
      <c r="J533" s="57">
        <f t="shared" si="28"/>
        <v>0.11390532544378698</v>
      </c>
      <c r="K533" s="57">
        <f t="shared" si="29"/>
        <v>7.1713147410358571E-2</v>
      </c>
      <c r="L533" s="57">
        <f t="shared" si="30"/>
        <v>0.27757125154894674</v>
      </c>
    </row>
    <row r="534" spans="1:12" x14ac:dyDescent="0.3">
      <c r="A534" s="7" t="s">
        <v>1260</v>
      </c>
      <c r="B534" s="7" t="s">
        <v>1261</v>
      </c>
      <c r="C534" s="7" t="s">
        <v>1191</v>
      </c>
      <c r="D534" s="53">
        <f>_xlfn.XLOOKUP(C534,'County PPHU'!$B$3:$B$17,'County PPHU'!$F$3:$F$17)</f>
        <v>2.4789796441812206</v>
      </c>
      <c r="E534" s="59" t="s">
        <v>161</v>
      </c>
      <c r="F534" s="56">
        <f>_xlfn.XLOOKUP(E534,CDP!B:B,CDP!C:C)</f>
        <v>226400</v>
      </c>
      <c r="G534" s="56">
        <f>_xlfn.XLOOKUP(E534,CDP!B:B,CDP!D:D)</f>
        <v>252600</v>
      </c>
      <c r="H534" s="56">
        <f>_xlfn.XLOOKUP(E534,CDP!B:B,CDP!E:E)</f>
        <v>283900</v>
      </c>
      <c r="I534" s="56">
        <f>_xlfn.XLOOKUP(E534,CDP!B:B,CDP!F:F)</f>
        <v>345300</v>
      </c>
      <c r="J534" s="57">
        <f t="shared" si="28"/>
        <v>0.1157243816254417</v>
      </c>
      <c r="K534" s="57">
        <f t="shared" si="29"/>
        <v>0.12391132224861441</v>
      </c>
      <c r="L534" s="57">
        <f t="shared" si="30"/>
        <v>0.21627333568157803</v>
      </c>
    </row>
    <row r="535" spans="1:12" x14ac:dyDescent="0.3">
      <c r="A535" s="7" t="s">
        <v>1262</v>
      </c>
      <c r="B535" s="7" t="s">
        <v>1263</v>
      </c>
      <c r="C535" s="7" t="s">
        <v>1191</v>
      </c>
      <c r="D535" s="53">
        <f>_xlfn.XLOOKUP(C535,'County PPHU'!$B$3:$B$17,'County PPHU'!$F$3:$F$17)</f>
        <v>2.4789796441812206</v>
      </c>
      <c r="E535" s="58" t="s">
        <v>52</v>
      </c>
      <c r="F535" s="56">
        <f>_xlfn.XLOOKUP(E535,CDP!B:B,CDP!C:C)</f>
        <v>18300</v>
      </c>
      <c r="G535" s="56">
        <f>_xlfn.XLOOKUP(E535,CDP!B:B,CDP!D:D)</f>
        <v>21800</v>
      </c>
      <c r="H535" s="56">
        <f>_xlfn.XLOOKUP(E535,CDP!B:B,CDP!E:E)</f>
        <v>31600</v>
      </c>
      <c r="I535" s="56">
        <f>_xlfn.XLOOKUP(E535,CDP!B:B,CDP!F:F)</f>
        <v>64700</v>
      </c>
      <c r="J535" s="57">
        <f t="shared" si="28"/>
        <v>0.19125683060109289</v>
      </c>
      <c r="K535" s="57">
        <f t="shared" si="29"/>
        <v>0.44954128440366975</v>
      </c>
      <c r="L535" s="57">
        <f t="shared" si="30"/>
        <v>1.0474683544303798</v>
      </c>
    </row>
    <row r="536" spans="1:12" x14ac:dyDescent="0.3">
      <c r="A536" s="7" t="s">
        <v>1264</v>
      </c>
      <c r="B536" s="7" t="s">
        <v>1265</v>
      </c>
      <c r="C536" s="7" t="s">
        <v>1191</v>
      </c>
      <c r="D536" s="53">
        <f>_xlfn.XLOOKUP(C536,'County PPHU'!$B$3:$B$17,'County PPHU'!$F$3:$F$17)</f>
        <v>2.4789796441812206</v>
      </c>
      <c r="E536" s="59" t="s">
        <v>161</v>
      </c>
      <c r="F536" s="56">
        <f>_xlfn.XLOOKUP(E536,CDP!B:B,CDP!C:C)</f>
        <v>226400</v>
      </c>
      <c r="G536" s="56">
        <f>_xlfn.XLOOKUP(E536,CDP!B:B,CDP!D:D)</f>
        <v>252600</v>
      </c>
      <c r="H536" s="56">
        <f>_xlfn.XLOOKUP(E536,CDP!B:B,CDP!E:E)</f>
        <v>283900</v>
      </c>
      <c r="I536" s="56">
        <f>_xlfn.XLOOKUP(E536,CDP!B:B,CDP!F:F)</f>
        <v>345300</v>
      </c>
      <c r="J536" s="57">
        <f t="shared" si="28"/>
        <v>0.1157243816254417</v>
      </c>
      <c r="K536" s="57">
        <f t="shared" si="29"/>
        <v>0.12391132224861441</v>
      </c>
      <c r="L536" s="57">
        <f t="shared" si="30"/>
        <v>0.21627333568157803</v>
      </c>
    </row>
    <row r="537" spans="1:12" x14ac:dyDescent="0.3">
      <c r="A537" s="7" t="s">
        <v>1266</v>
      </c>
      <c r="B537" s="7" t="s">
        <v>1267</v>
      </c>
      <c r="C537" s="7" t="s">
        <v>1191</v>
      </c>
      <c r="D537" s="53">
        <f>_xlfn.XLOOKUP(C537,'County PPHU'!$B$3:$B$17,'County PPHU'!$F$3:$F$17)</f>
        <v>2.4789796441812206</v>
      </c>
      <c r="E537" s="60" t="s">
        <v>161</v>
      </c>
      <c r="F537" s="56">
        <f>_xlfn.XLOOKUP(E537,CDP!B:B,CDP!C:C)</f>
        <v>226400</v>
      </c>
      <c r="G537" s="56">
        <f>_xlfn.XLOOKUP(E537,CDP!B:B,CDP!D:D)</f>
        <v>252600</v>
      </c>
      <c r="H537" s="56">
        <f>_xlfn.XLOOKUP(E537,CDP!B:B,CDP!E:E)</f>
        <v>283900</v>
      </c>
      <c r="I537" s="56">
        <f>_xlfn.XLOOKUP(E537,CDP!B:B,CDP!F:F)</f>
        <v>345300</v>
      </c>
      <c r="J537" s="57">
        <f t="shared" si="28"/>
        <v>0.1157243816254417</v>
      </c>
      <c r="K537" s="57">
        <f t="shared" si="29"/>
        <v>0.12391132224861441</v>
      </c>
      <c r="L537" s="57">
        <f t="shared" si="30"/>
        <v>0.21627333568157803</v>
      </c>
    </row>
    <row r="538" spans="1:12" x14ac:dyDescent="0.3">
      <c r="A538" s="7" t="s">
        <v>1268</v>
      </c>
      <c r="B538" s="7" t="s">
        <v>1269</v>
      </c>
      <c r="C538" s="7" t="s">
        <v>1191</v>
      </c>
      <c r="D538" s="53">
        <f>_xlfn.XLOOKUP(C538,'County PPHU'!$B$3:$B$17,'County PPHU'!$F$3:$F$17)</f>
        <v>2.4789796441812206</v>
      </c>
      <c r="E538" s="61" t="s">
        <v>54</v>
      </c>
      <c r="F538" s="56">
        <f>_xlfn.XLOOKUP(E538,CDP!B:B,CDP!C:C)</f>
        <v>31200</v>
      </c>
      <c r="G538" s="56">
        <f>_xlfn.XLOOKUP(E538,CDP!B:B,CDP!D:D)</f>
        <v>40500</v>
      </c>
      <c r="H538" s="56">
        <f>_xlfn.XLOOKUP(E538,CDP!B:B,CDP!E:E)</f>
        <v>48900</v>
      </c>
      <c r="I538" s="56">
        <f>_xlfn.XLOOKUP(E538,CDP!B:B,CDP!F:F)</f>
        <v>67400</v>
      </c>
      <c r="J538" s="57">
        <f t="shared" si="28"/>
        <v>0.29807692307692307</v>
      </c>
      <c r="K538" s="57">
        <f t="shared" si="29"/>
        <v>0.2074074074074074</v>
      </c>
      <c r="L538" s="57">
        <f t="shared" si="30"/>
        <v>0.3783231083844581</v>
      </c>
    </row>
    <row r="539" spans="1:12" x14ac:dyDescent="0.3">
      <c r="A539" s="7" t="s">
        <v>1270</v>
      </c>
      <c r="B539" s="7" t="s">
        <v>1271</v>
      </c>
      <c r="C539" s="7" t="s">
        <v>1191</v>
      </c>
      <c r="D539" s="53">
        <f>_xlfn.XLOOKUP(C539,'County PPHU'!$B$3:$B$17,'County PPHU'!$F$3:$F$17)</f>
        <v>2.4789796441812206</v>
      </c>
      <c r="E539" s="59" t="s">
        <v>161</v>
      </c>
      <c r="F539" s="56">
        <f>_xlfn.XLOOKUP(E539,CDP!B:B,CDP!C:C)</f>
        <v>226400</v>
      </c>
      <c r="G539" s="56">
        <f>_xlfn.XLOOKUP(E539,CDP!B:B,CDP!D:D)</f>
        <v>252600</v>
      </c>
      <c r="H539" s="56">
        <f>_xlfn.XLOOKUP(E539,CDP!B:B,CDP!E:E)</f>
        <v>283900</v>
      </c>
      <c r="I539" s="56">
        <f>_xlfn.XLOOKUP(E539,CDP!B:B,CDP!F:F)</f>
        <v>345300</v>
      </c>
      <c r="J539" s="57">
        <f t="shared" si="28"/>
        <v>0.1157243816254417</v>
      </c>
      <c r="K539" s="57">
        <f t="shared" si="29"/>
        <v>0.12391132224861441</v>
      </c>
      <c r="L539" s="57">
        <f t="shared" si="30"/>
        <v>0.21627333568157803</v>
      </c>
    </row>
    <row r="540" spans="1:12" x14ac:dyDescent="0.3">
      <c r="A540" s="7" t="s">
        <v>1272</v>
      </c>
      <c r="B540" s="7" t="s">
        <v>1273</v>
      </c>
      <c r="C540" s="7" t="s">
        <v>1191</v>
      </c>
      <c r="D540" s="53">
        <f>_xlfn.XLOOKUP(C540,'County PPHU'!$B$3:$B$17,'County PPHU'!$F$3:$F$17)</f>
        <v>2.4789796441812206</v>
      </c>
      <c r="E540" s="60" t="s">
        <v>161</v>
      </c>
      <c r="F540" s="56">
        <f>_xlfn.XLOOKUP(E540,CDP!B:B,CDP!C:C)</f>
        <v>226400</v>
      </c>
      <c r="G540" s="56">
        <f>_xlfn.XLOOKUP(E540,CDP!B:B,CDP!D:D)</f>
        <v>252600</v>
      </c>
      <c r="H540" s="56">
        <f>_xlfn.XLOOKUP(E540,CDP!B:B,CDP!E:E)</f>
        <v>283900</v>
      </c>
      <c r="I540" s="56">
        <f>_xlfn.XLOOKUP(E540,CDP!B:B,CDP!F:F)</f>
        <v>345300</v>
      </c>
      <c r="J540" s="57">
        <f t="shared" si="28"/>
        <v>0.1157243816254417</v>
      </c>
      <c r="K540" s="57">
        <f t="shared" si="29"/>
        <v>0.12391132224861441</v>
      </c>
      <c r="L540" s="57">
        <f t="shared" si="30"/>
        <v>0.21627333568157803</v>
      </c>
    </row>
    <row r="541" spans="1:12" x14ac:dyDescent="0.3">
      <c r="A541" s="7" t="s">
        <v>1274</v>
      </c>
      <c r="B541" s="7" t="s">
        <v>1275</v>
      </c>
      <c r="C541" s="7" t="s">
        <v>1191</v>
      </c>
      <c r="D541" s="53">
        <f>_xlfn.XLOOKUP(C541,'County PPHU'!$B$3:$B$17,'County PPHU'!$F$3:$F$17)</f>
        <v>2.4789796441812206</v>
      </c>
      <c r="E541" s="59" t="s">
        <v>161</v>
      </c>
      <c r="F541" s="56">
        <f>_xlfn.XLOOKUP(E541,CDP!B:B,CDP!C:C)</f>
        <v>226400</v>
      </c>
      <c r="G541" s="56">
        <f>_xlfn.XLOOKUP(E541,CDP!B:B,CDP!D:D)</f>
        <v>252600</v>
      </c>
      <c r="H541" s="56">
        <f>_xlfn.XLOOKUP(E541,CDP!B:B,CDP!E:E)</f>
        <v>283900</v>
      </c>
      <c r="I541" s="56">
        <f>_xlfn.XLOOKUP(E541,CDP!B:B,CDP!F:F)</f>
        <v>345300</v>
      </c>
      <c r="J541" s="57">
        <f t="shared" si="28"/>
        <v>0.1157243816254417</v>
      </c>
      <c r="K541" s="57">
        <f t="shared" si="29"/>
        <v>0.12391132224861441</v>
      </c>
      <c r="L541" s="57">
        <f t="shared" si="30"/>
        <v>0.21627333568157803</v>
      </c>
    </row>
    <row r="542" spans="1:12" x14ac:dyDescent="0.3">
      <c r="A542" s="7" t="s">
        <v>1276</v>
      </c>
      <c r="B542" s="7" t="s">
        <v>1277</v>
      </c>
      <c r="C542" s="7" t="s">
        <v>1191</v>
      </c>
      <c r="D542" s="53">
        <f>_xlfn.XLOOKUP(C542,'County PPHU'!$B$3:$B$17,'County PPHU'!$F$3:$F$17)</f>
        <v>2.4789796441812206</v>
      </c>
      <c r="E542" s="58" t="s">
        <v>31</v>
      </c>
      <c r="F542" s="56">
        <f>_xlfn.XLOOKUP(E542,CDP!B:B,CDP!C:C)</f>
        <v>67600</v>
      </c>
      <c r="G542" s="56">
        <f>_xlfn.XLOOKUP(E542,CDP!B:B,CDP!D:D)</f>
        <v>75300</v>
      </c>
      <c r="H542" s="56">
        <f>_xlfn.XLOOKUP(E542,CDP!B:B,CDP!E:E)</f>
        <v>80700</v>
      </c>
      <c r="I542" s="56">
        <f>_xlfn.XLOOKUP(E542,CDP!B:B,CDP!F:F)</f>
        <v>103100</v>
      </c>
      <c r="J542" s="57">
        <f t="shared" si="28"/>
        <v>0.11390532544378698</v>
      </c>
      <c r="K542" s="57">
        <f t="shared" si="29"/>
        <v>7.1713147410358571E-2</v>
      </c>
      <c r="L542" s="57">
        <f t="shared" si="30"/>
        <v>0.27757125154894674</v>
      </c>
    </row>
    <row r="543" spans="1:12" x14ac:dyDescent="0.3">
      <c r="A543" s="7" t="s">
        <v>1278</v>
      </c>
      <c r="B543" s="7" t="s">
        <v>1279</v>
      </c>
      <c r="C543" s="7" t="s">
        <v>1191</v>
      </c>
      <c r="D543" s="53">
        <f>_xlfn.XLOOKUP(C543,'County PPHU'!$B$3:$B$17,'County PPHU'!$F$3:$F$17)</f>
        <v>2.4789796441812206</v>
      </c>
      <c r="E543" s="58" t="s">
        <v>52</v>
      </c>
      <c r="F543" s="56">
        <f>_xlfn.XLOOKUP(E543,CDP!B:B,CDP!C:C)</f>
        <v>18300</v>
      </c>
      <c r="G543" s="56">
        <f>_xlfn.XLOOKUP(E543,CDP!B:B,CDP!D:D)</f>
        <v>21800</v>
      </c>
      <c r="H543" s="56">
        <f>_xlfn.XLOOKUP(E543,CDP!B:B,CDP!E:E)</f>
        <v>31600</v>
      </c>
      <c r="I543" s="56">
        <f>_xlfn.XLOOKUP(E543,CDP!B:B,CDP!F:F)</f>
        <v>64700</v>
      </c>
      <c r="J543" s="57">
        <f t="shared" si="28"/>
        <v>0.19125683060109289</v>
      </c>
      <c r="K543" s="57">
        <f t="shared" si="29"/>
        <v>0.44954128440366975</v>
      </c>
      <c r="L543" s="57">
        <f t="shared" si="30"/>
        <v>1.0474683544303798</v>
      </c>
    </row>
    <row r="544" spans="1:12" x14ac:dyDescent="0.3">
      <c r="A544" s="7" t="s">
        <v>1280</v>
      </c>
      <c r="B544" s="7" t="s">
        <v>1281</v>
      </c>
      <c r="C544" s="7" t="s">
        <v>1191</v>
      </c>
      <c r="D544" s="53">
        <f>_xlfn.XLOOKUP(C544,'County PPHU'!$B$3:$B$17,'County PPHU'!$F$3:$F$17)</f>
        <v>2.4789796441812206</v>
      </c>
      <c r="E544" s="59" t="s">
        <v>161</v>
      </c>
      <c r="F544" s="56">
        <f>_xlfn.XLOOKUP(E544,CDP!B:B,CDP!C:C)</f>
        <v>226400</v>
      </c>
      <c r="G544" s="56">
        <f>_xlfn.XLOOKUP(E544,CDP!B:B,CDP!D:D)</f>
        <v>252600</v>
      </c>
      <c r="H544" s="56">
        <f>_xlfn.XLOOKUP(E544,CDP!B:B,CDP!E:E)</f>
        <v>283900</v>
      </c>
      <c r="I544" s="56">
        <f>_xlfn.XLOOKUP(E544,CDP!B:B,CDP!F:F)</f>
        <v>345300</v>
      </c>
      <c r="J544" s="57">
        <f t="shared" si="28"/>
        <v>0.1157243816254417</v>
      </c>
      <c r="K544" s="57">
        <f t="shared" si="29"/>
        <v>0.12391132224861441</v>
      </c>
      <c r="L544" s="57">
        <f t="shared" si="30"/>
        <v>0.21627333568157803</v>
      </c>
    </row>
    <row r="545" spans="1:12" x14ac:dyDescent="0.3">
      <c r="A545" s="7" t="s">
        <v>1282</v>
      </c>
      <c r="B545" s="7" t="s">
        <v>1283</v>
      </c>
      <c r="C545" s="7" t="s">
        <v>1191</v>
      </c>
      <c r="D545" s="53">
        <f>_xlfn.XLOOKUP(C545,'County PPHU'!$B$3:$B$17,'County PPHU'!$F$3:$F$17)</f>
        <v>2.4789796441812206</v>
      </c>
      <c r="E545" s="58" t="s">
        <v>54</v>
      </c>
      <c r="F545" s="56">
        <f>_xlfn.XLOOKUP(E545,CDP!B:B,CDP!C:C)</f>
        <v>31200</v>
      </c>
      <c r="G545" s="56">
        <f>_xlfn.XLOOKUP(E545,CDP!B:B,CDP!D:D)</f>
        <v>40500</v>
      </c>
      <c r="H545" s="56">
        <f>_xlfn.XLOOKUP(E545,CDP!B:B,CDP!E:E)</f>
        <v>48900</v>
      </c>
      <c r="I545" s="56">
        <f>_xlfn.XLOOKUP(E545,CDP!B:B,CDP!F:F)</f>
        <v>67400</v>
      </c>
      <c r="J545" s="57">
        <f t="shared" si="28"/>
        <v>0.29807692307692307</v>
      </c>
      <c r="K545" s="57">
        <f t="shared" si="29"/>
        <v>0.2074074074074074</v>
      </c>
      <c r="L545" s="57">
        <f t="shared" si="30"/>
        <v>0.3783231083844581</v>
      </c>
    </row>
    <row r="546" spans="1:12" x14ac:dyDescent="0.3">
      <c r="A546" s="7" t="s">
        <v>1284</v>
      </c>
      <c r="B546" s="7" t="s">
        <v>1285</v>
      </c>
      <c r="C546" s="7" t="s">
        <v>1191</v>
      </c>
      <c r="D546" s="53">
        <f>_xlfn.XLOOKUP(C546,'County PPHU'!$B$3:$B$17,'County PPHU'!$F$3:$F$17)</f>
        <v>2.4789796441812206</v>
      </c>
      <c r="E546" s="60" t="s">
        <v>161</v>
      </c>
      <c r="F546" s="56">
        <f>_xlfn.XLOOKUP(E546,CDP!B:B,CDP!C:C)</f>
        <v>226400</v>
      </c>
      <c r="G546" s="56">
        <f>_xlfn.XLOOKUP(E546,CDP!B:B,CDP!D:D)</f>
        <v>252600</v>
      </c>
      <c r="H546" s="56">
        <f>_xlfn.XLOOKUP(E546,CDP!B:B,CDP!E:E)</f>
        <v>283900</v>
      </c>
      <c r="I546" s="56">
        <f>_xlfn.XLOOKUP(E546,CDP!B:B,CDP!F:F)</f>
        <v>345300</v>
      </c>
      <c r="J546" s="57">
        <f t="shared" si="28"/>
        <v>0.1157243816254417</v>
      </c>
      <c r="K546" s="57">
        <f t="shared" si="29"/>
        <v>0.12391132224861441</v>
      </c>
      <c r="L546" s="57">
        <f t="shared" si="30"/>
        <v>0.21627333568157803</v>
      </c>
    </row>
    <row r="547" spans="1:12" x14ac:dyDescent="0.3">
      <c r="A547" s="7" t="s">
        <v>1286</v>
      </c>
      <c r="B547" s="7" t="s">
        <v>1287</v>
      </c>
      <c r="C547" s="7" t="s">
        <v>1191</v>
      </c>
      <c r="D547" s="53">
        <f>_xlfn.XLOOKUP(C547,'County PPHU'!$B$3:$B$17,'County PPHU'!$F$3:$F$17)</f>
        <v>2.4789796441812206</v>
      </c>
      <c r="E547" s="59" t="s">
        <v>161</v>
      </c>
      <c r="F547" s="56">
        <f>_xlfn.XLOOKUP(E547,CDP!B:B,CDP!C:C)</f>
        <v>226400</v>
      </c>
      <c r="G547" s="56">
        <f>_xlfn.XLOOKUP(E547,CDP!B:B,CDP!D:D)</f>
        <v>252600</v>
      </c>
      <c r="H547" s="56">
        <f>_xlfn.XLOOKUP(E547,CDP!B:B,CDP!E:E)</f>
        <v>283900</v>
      </c>
      <c r="I547" s="56">
        <f>_xlfn.XLOOKUP(E547,CDP!B:B,CDP!F:F)</f>
        <v>345300</v>
      </c>
      <c r="J547" s="57">
        <f t="shared" si="28"/>
        <v>0.1157243816254417</v>
      </c>
      <c r="K547" s="57">
        <f t="shared" si="29"/>
        <v>0.12391132224861441</v>
      </c>
      <c r="L547" s="57">
        <f t="shared" si="30"/>
        <v>0.21627333568157803</v>
      </c>
    </row>
    <row r="548" spans="1:12" x14ac:dyDescent="0.3">
      <c r="A548" s="7" t="s">
        <v>1288</v>
      </c>
      <c r="B548" s="7" t="s">
        <v>1289</v>
      </c>
      <c r="C548" s="7" t="s">
        <v>1191</v>
      </c>
      <c r="D548" s="53">
        <f>_xlfn.XLOOKUP(C548,'County PPHU'!$B$3:$B$17,'County PPHU'!$F$3:$F$17)</f>
        <v>2.4789796441812206</v>
      </c>
      <c r="E548" s="59" t="s">
        <v>161</v>
      </c>
      <c r="F548" s="56">
        <f>_xlfn.XLOOKUP(E548,CDP!B:B,CDP!C:C)</f>
        <v>226400</v>
      </c>
      <c r="G548" s="56">
        <f>_xlfn.XLOOKUP(E548,CDP!B:B,CDP!D:D)</f>
        <v>252600</v>
      </c>
      <c r="H548" s="56">
        <f>_xlfn.XLOOKUP(E548,CDP!B:B,CDP!E:E)</f>
        <v>283900</v>
      </c>
      <c r="I548" s="56">
        <f>_xlfn.XLOOKUP(E548,CDP!B:B,CDP!F:F)</f>
        <v>345300</v>
      </c>
      <c r="J548" s="57">
        <f t="shared" si="28"/>
        <v>0.1157243816254417</v>
      </c>
      <c r="K548" s="57">
        <f t="shared" si="29"/>
        <v>0.12391132224861441</v>
      </c>
      <c r="L548" s="57">
        <f t="shared" si="30"/>
        <v>0.21627333568157803</v>
      </c>
    </row>
    <row r="549" spans="1:12" x14ac:dyDescent="0.3">
      <c r="A549" s="7" t="s">
        <v>1290</v>
      </c>
      <c r="B549" s="7" t="s">
        <v>1291</v>
      </c>
      <c r="C549" s="7" t="s">
        <v>1191</v>
      </c>
      <c r="D549" s="53">
        <f>_xlfn.XLOOKUP(C549,'County PPHU'!$B$3:$B$17,'County PPHU'!$F$3:$F$17)</f>
        <v>2.4789796441812206</v>
      </c>
      <c r="E549" s="60" t="s">
        <v>161</v>
      </c>
      <c r="F549" s="56">
        <f>_xlfn.XLOOKUP(E549,CDP!B:B,CDP!C:C)</f>
        <v>226400</v>
      </c>
      <c r="G549" s="56">
        <f>_xlfn.XLOOKUP(E549,CDP!B:B,CDP!D:D)</f>
        <v>252600</v>
      </c>
      <c r="H549" s="56">
        <f>_xlfn.XLOOKUP(E549,CDP!B:B,CDP!E:E)</f>
        <v>283900</v>
      </c>
      <c r="I549" s="56">
        <f>_xlfn.XLOOKUP(E549,CDP!B:B,CDP!F:F)</f>
        <v>345300</v>
      </c>
      <c r="J549" s="57">
        <f t="shared" si="28"/>
        <v>0.1157243816254417</v>
      </c>
      <c r="K549" s="57">
        <f t="shared" si="29"/>
        <v>0.12391132224861441</v>
      </c>
      <c r="L549" s="57">
        <f t="shared" si="30"/>
        <v>0.21627333568157803</v>
      </c>
    </row>
    <row r="550" spans="1:12" x14ac:dyDescent="0.3">
      <c r="A550" s="7" t="s">
        <v>1292</v>
      </c>
      <c r="B550" s="7" t="s">
        <v>1293</v>
      </c>
      <c r="C550" s="7" t="s">
        <v>1191</v>
      </c>
      <c r="D550" s="53">
        <f>_xlfn.XLOOKUP(C550,'County PPHU'!$B$3:$B$17,'County PPHU'!$F$3:$F$17)</f>
        <v>2.4789796441812206</v>
      </c>
      <c r="E550" s="59" t="s">
        <v>161</v>
      </c>
      <c r="F550" s="56">
        <f>_xlfn.XLOOKUP(E550,CDP!B:B,CDP!C:C)</f>
        <v>226400</v>
      </c>
      <c r="G550" s="56">
        <f>_xlfn.XLOOKUP(E550,CDP!B:B,CDP!D:D)</f>
        <v>252600</v>
      </c>
      <c r="H550" s="56">
        <f>_xlfn.XLOOKUP(E550,CDP!B:B,CDP!E:E)</f>
        <v>283900</v>
      </c>
      <c r="I550" s="56">
        <f>_xlfn.XLOOKUP(E550,CDP!B:B,CDP!F:F)</f>
        <v>345300</v>
      </c>
      <c r="J550" s="57">
        <f t="shared" si="28"/>
        <v>0.1157243816254417</v>
      </c>
      <c r="K550" s="57">
        <f t="shared" si="29"/>
        <v>0.12391132224861441</v>
      </c>
      <c r="L550" s="57">
        <f t="shared" si="30"/>
        <v>0.21627333568157803</v>
      </c>
    </row>
    <row r="551" spans="1:12" x14ac:dyDescent="0.3">
      <c r="A551" s="7" t="s">
        <v>1294</v>
      </c>
      <c r="B551" s="7" t="s">
        <v>1295</v>
      </c>
      <c r="C551" s="7" t="s">
        <v>1191</v>
      </c>
      <c r="D551" s="53">
        <f>_xlfn.XLOOKUP(C551,'County PPHU'!$B$3:$B$17,'County PPHU'!$F$3:$F$17)</f>
        <v>2.4789796441812206</v>
      </c>
      <c r="E551" s="58" t="s">
        <v>31</v>
      </c>
      <c r="F551" s="56">
        <f>_xlfn.XLOOKUP(E551,CDP!B:B,CDP!C:C)</f>
        <v>67600</v>
      </c>
      <c r="G551" s="56">
        <f>_xlfn.XLOOKUP(E551,CDP!B:B,CDP!D:D)</f>
        <v>75300</v>
      </c>
      <c r="H551" s="56">
        <f>_xlfn.XLOOKUP(E551,CDP!B:B,CDP!E:E)</f>
        <v>80700</v>
      </c>
      <c r="I551" s="56">
        <f>_xlfn.XLOOKUP(E551,CDP!B:B,CDP!F:F)</f>
        <v>103100</v>
      </c>
      <c r="J551" s="57">
        <f t="shared" si="28"/>
        <v>0.11390532544378698</v>
      </c>
      <c r="K551" s="57">
        <f t="shared" si="29"/>
        <v>7.1713147410358571E-2</v>
      </c>
      <c r="L551" s="57">
        <f t="shared" si="30"/>
        <v>0.27757125154894674</v>
      </c>
    </row>
    <row r="552" spans="1:12" x14ac:dyDescent="0.3">
      <c r="A552" s="7" t="s">
        <v>1296</v>
      </c>
      <c r="B552" s="7" t="s">
        <v>1297</v>
      </c>
      <c r="C552" s="7" t="s">
        <v>1191</v>
      </c>
      <c r="D552" s="53">
        <f>_xlfn.XLOOKUP(C552,'County PPHU'!$B$3:$B$17,'County PPHU'!$F$3:$F$17)</f>
        <v>2.4789796441812206</v>
      </c>
      <c r="E552" s="59" t="s">
        <v>161</v>
      </c>
      <c r="F552" s="56">
        <f>_xlfn.XLOOKUP(E552,CDP!B:B,CDP!C:C)</f>
        <v>226400</v>
      </c>
      <c r="G552" s="56">
        <f>_xlfn.XLOOKUP(E552,CDP!B:B,CDP!D:D)</f>
        <v>252600</v>
      </c>
      <c r="H552" s="56">
        <f>_xlfn.XLOOKUP(E552,CDP!B:B,CDP!E:E)</f>
        <v>283900</v>
      </c>
      <c r="I552" s="56">
        <f>_xlfn.XLOOKUP(E552,CDP!B:B,CDP!F:F)</f>
        <v>345300</v>
      </c>
      <c r="J552" s="57">
        <f t="shared" si="28"/>
        <v>0.1157243816254417</v>
      </c>
      <c r="K552" s="57">
        <f t="shared" si="29"/>
        <v>0.12391132224861441</v>
      </c>
      <c r="L552" s="57">
        <f t="shared" si="30"/>
        <v>0.21627333568157803</v>
      </c>
    </row>
    <row r="553" spans="1:12" x14ac:dyDescent="0.3">
      <c r="A553" s="7" t="s">
        <v>1298</v>
      </c>
      <c r="B553" s="7" t="s">
        <v>1299</v>
      </c>
      <c r="C553" s="7" t="s">
        <v>1191</v>
      </c>
      <c r="D553" s="53">
        <f>_xlfn.XLOOKUP(C553,'County PPHU'!$B$3:$B$17,'County PPHU'!$F$3:$F$17)</f>
        <v>2.4789796441812206</v>
      </c>
      <c r="E553" s="59" t="s">
        <v>161</v>
      </c>
      <c r="F553" s="56">
        <f>_xlfn.XLOOKUP(E553,CDP!B:B,CDP!C:C)</f>
        <v>226400</v>
      </c>
      <c r="G553" s="56">
        <f>_xlfn.XLOOKUP(E553,CDP!B:B,CDP!D:D)</f>
        <v>252600</v>
      </c>
      <c r="H553" s="56">
        <f>_xlfn.XLOOKUP(E553,CDP!B:B,CDP!E:E)</f>
        <v>283900</v>
      </c>
      <c r="I553" s="56">
        <f>_xlfn.XLOOKUP(E553,CDP!B:B,CDP!F:F)</f>
        <v>345300</v>
      </c>
      <c r="J553" s="57">
        <f t="shared" si="28"/>
        <v>0.1157243816254417</v>
      </c>
      <c r="K553" s="57">
        <f t="shared" si="29"/>
        <v>0.12391132224861441</v>
      </c>
      <c r="L553" s="57">
        <f t="shared" si="30"/>
        <v>0.21627333568157803</v>
      </c>
    </row>
    <row r="554" spans="1:12" x14ac:dyDescent="0.3">
      <c r="A554" s="7" t="s">
        <v>1300</v>
      </c>
      <c r="B554" s="7" t="s">
        <v>1301</v>
      </c>
      <c r="C554" s="7" t="s">
        <v>1191</v>
      </c>
      <c r="D554" s="53">
        <f>_xlfn.XLOOKUP(C554,'County PPHU'!$B$3:$B$17,'County PPHU'!$F$3:$F$17)</f>
        <v>2.4789796441812206</v>
      </c>
      <c r="E554" s="58" t="s">
        <v>41</v>
      </c>
      <c r="F554" s="56">
        <f>_xlfn.XLOOKUP(E554,CDP!B:B,CDP!C:C)</f>
        <v>21200</v>
      </c>
      <c r="G554" s="56">
        <f>_xlfn.XLOOKUP(E554,CDP!B:B,CDP!D:D)</f>
        <v>34600</v>
      </c>
      <c r="H554" s="56">
        <f>_xlfn.XLOOKUP(E554,CDP!B:B,CDP!E:E)</f>
        <v>52600</v>
      </c>
      <c r="I554" s="56">
        <f>_xlfn.XLOOKUP(E554,CDP!B:B,CDP!F:F)</f>
        <v>89600</v>
      </c>
      <c r="J554" s="57">
        <f t="shared" ref="J554:J617" si="31">((G554-F554)/F554)</f>
        <v>0.63207547169811318</v>
      </c>
      <c r="K554" s="57">
        <f t="shared" ref="K554:K617" si="32">((H554-G554)/G554)</f>
        <v>0.52023121387283233</v>
      </c>
      <c r="L554" s="57">
        <f t="shared" si="30"/>
        <v>0.70342205323193918</v>
      </c>
    </row>
    <row r="555" spans="1:12" x14ac:dyDescent="0.3">
      <c r="A555" s="7" t="s">
        <v>1302</v>
      </c>
      <c r="B555" s="7" t="s">
        <v>1303</v>
      </c>
      <c r="C555" s="7" t="s">
        <v>1191</v>
      </c>
      <c r="D555" s="53">
        <f>_xlfn.XLOOKUP(C555,'County PPHU'!$B$3:$B$17,'County PPHU'!$F$3:$F$17)</f>
        <v>2.4789796441812206</v>
      </c>
      <c r="E555" s="60" t="s">
        <v>161</v>
      </c>
      <c r="F555" s="56">
        <f>_xlfn.XLOOKUP(E555,CDP!B:B,CDP!C:C)</f>
        <v>226400</v>
      </c>
      <c r="G555" s="56">
        <f>_xlfn.XLOOKUP(E555,CDP!B:B,CDP!D:D)</f>
        <v>252600</v>
      </c>
      <c r="H555" s="56">
        <f>_xlfn.XLOOKUP(E555,CDP!B:B,CDP!E:E)</f>
        <v>283900</v>
      </c>
      <c r="I555" s="56">
        <f>_xlfn.XLOOKUP(E555,CDP!B:B,CDP!F:F)</f>
        <v>345300</v>
      </c>
      <c r="J555" s="57">
        <f t="shared" si="31"/>
        <v>0.1157243816254417</v>
      </c>
      <c r="K555" s="57">
        <f t="shared" si="32"/>
        <v>0.12391132224861441</v>
      </c>
      <c r="L555" s="57">
        <f t="shared" si="30"/>
        <v>0.21627333568157803</v>
      </c>
    </row>
    <row r="556" spans="1:12" x14ac:dyDescent="0.3">
      <c r="A556" s="7" t="s">
        <v>1304</v>
      </c>
      <c r="B556" s="7" t="s">
        <v>1305</v>
      </c>
      <c r="C556" s="7" t="s">
        <v>1191</v>
      </c>
      <c r="D556" s="53">
        <f>_xlfn.XLOOKUP(C556,'County PPHU'!$B$3:$B$17,'County PPHU'!$F$3:$F$17)</f>
        <v>2.4789796441812206</v>
      </c>
      <c r="E556" s="60" t="s">
        <v>161</v>
      </c>
      <c r="F556" s="56">
        <f>_xlfn.XLOOKUP(E556,CDP!B:B,CDP!C:C)</f>
        <v>226400</v>
      </c>
      <c r="G556" s="56">
        <f>_xlfn.XLOOKUP(E556,CDP!B:B,CDP!D:D)</f>
        <v>252600</v>
      </c>
      <c r="H556" s="56">
        <f>_xlfn.XLOOKUP(E556,CDP!B:B,CDP!E:E)</f>
        <v>283900</v>
      </c>
      <c r="I556" s="56">
        <f>_xlfn.XLOOKUP(E556,CDP!B:B,CDP!F:F)</f>
        <v>345300</v>
      </c>
      <c r="J556" s="57">
        <f t="shared" si="31"/>
        <v>0.1157243816254417</v>
      </c>
      <c r="K556" s="57">
        <f t="shared" si="32"/>
        <v>0.12391132224861441</v>
      </c>
      <c r="L556" s="57">
        <f t="shared" si="30"/>
        <v>0.21627333568157803</v>
      </c>
    </row>
    <row r="557" spans="1:12" x14ac:dyDescent="0.3">
      <c r="A557" s="7" t="s">
        <v>1306</v>
      </c>
      <c r="B557" s="7" t="s">
        <v>1307</v>
      </c>
      <c r="C557" s="7" t="s">
        <v>1191</v>
      </c>
      <c r="D557" s="53">
        <f>_xlfn.XLOOKUP(C557,'County PPHU'!$B$3:$B$17,'County PPHU'!$F$3:$F$17)</f>
        <v>2.4789796441812206</v>
      </c>
      <c r="E557" s="59" t="s">
        <v>161</v>
      </c>
      <c r="F557" s="56">
        <f>_xlfn.XLOOKUP(E557,CDP!B:B,CDP!C:C)</f>
        <v>226400</v>
      </c>
      <c r="G557" s="56">
        <f>_xlfn.XLOOKUP(E557,CDP!B:B,CDP!D:D)</f>
        <v>252600</v>
      </c>
      <c r="H557" s="56">
        <f>_xlfn.XLOOKUP(E557,CDP!B:B,CDP!E:E)</f>
        <v>283900</v>
      </c>
      <c r="I557" s="56">
        <f>_xlfn.XLOOKUP(E557,CDP!B:B,CDP!F:F)</f>
        <v>345300</v>
      </c>
      <c r="J557" s="57">
        <f t="shared" si="31"/>
        <v>0.1157243816254417</v>
      </c>
      <c r="K557" s="57">
        <f t="shared" si="32"/>
        <v>0.12391132224861441</v>
      </c>
      <c r="L557" s="57">
        <f t="shared" si="30"/>
        <v>0.21627333568157803</v>
      </c>
    </row>
    <row r="558" spans="1:12" x14ac:dyDescent="0.3">
      <c r="A558" s="7" t="s">
        <v>1308</v>
      </c>
      <c r="B558" s="7" t="s">
        <v>1309</v>
      </c>
      <c r="C558" s="7" t="s">
        <v>1191</v>
      </c>
      <c r="D558" s="53">
        <f>_xlfn.XLOOKUP(C558,'County PPHU'!$B$3:$B$17,'County PPHU'!$F$3:$F$17)</f>
        <v>2.4789796441812206</v>
      </c>
      <c r="E558" s="60" t="s">
        <v>161</v>
      </c>
      <c r="F558" s="56">
        <f>_xlfn.XLOOKUP(E558,CDP!B:B,CDP!C:C)</f>
        <v>226400</v>
      </c>
      <c r="G558" s="56">
        <f>_xlfn.XLOOKUP(E558,CDP!B:B,CDP!D:D)</f>
        <v>252600</v>
      </c>
      <c r="H558" s="56">
        <f>_xlfn.XLOOKUP(E558,CDP!B:B,CDP!E:E)</f>
        <v>283900</v>
      </c>
      <c r="I558" s="56">
        <f>_xlfn.XLOOKUP(E558,CDP!B:B,CDP!F:F)</f>
        <v>345300</v>
      </c>
      <c r="J558" s="57">
        <f t="shared" si="31"/>
        <v>0.1157243816254417</v>
      </c>
      <c r="K558" s="57">
        <f t="shared" si="32"/>
        <v>0.12391132224861441</v>
      </c>
      <c r="L558" s="57">
        <f t="shared" si="30"/>
        <v>0.21627333568157803</v>
      </c>
    </row>
    <row r="559" spans="1:12" x14ac:dyDescent="0.3">
      <c r="A559" s="7" t="s">
        <v>1310</v>
      </c>
      <c r="B559" s="7" t="s">
        <v>1311</v>
      </c>
      <c r="C559" s="7" t="s">
        <v>1191</v>
      </c>
      <c r="D559" s="53">
        <f>_xlfn.XLOOKUP(C559,'County PPHU'!$B$3:$B$17,'County PPHU'!$F$3:$F$17)</f>
        <v>2.4789796441812206</v>
      </c>
      <c r="E559" s="60" t="s">
        <v>161</v>
      </c>
      <c r="F559" s="56">
        <f>_xlfn.XLOOKUP(E559,CDP!B:B,CDP!C:C)</f>
        <v>226400</v>
      </c>
      <c r="G559" s="56">
        <f>_xlfn.XLOOKUP(E559,CDP!B:B,CDP!D:D)</f>
        <v>252600</v>
      </c>
      <c r="H559" s="56">
        <f>_xlfn.XLOOKUP(E559,CDP!B:B,CDP!E:E)</f>
        <v>283900</v>
      </c>
      <c r="I559" s="56">
        <f>_xlfn.XLOOKUP(E559,CDP!B:B,CDP!F:F)</f>
        <v>345300</v>
      </c>
      <c r="J559" s="57">
        <f t="shared" si="31"/>
        <v>0.1157243816254417</v>
      </c>
      <c r="K559" s="57">
        <f t="shared" si="32"/>
        <v>0.12391132224861441</v>
      </c>
      <c r="L559" s="57">
        <f t="shared" si="30"/>
        <v>0.21627333568157803</v>
      </c>
    </row>
    <row r="560" spans="1:12" x14ac:dyDescent="0.3">
      <c r="A560" s="7" t="s">
        <v>1312</v>
      </c>
      <c r="B560" s="7" t="s">
        <v>1313</v>
      </c>
      <c r="C560" s="7" t="s">
        <v>1191</v>
      </c>
      <c r="D560" s="53">
        <f>_xlfn.XLOOKUP(C560,'County PPHU'!$B$3:$B$17,'County PPHU'!$F$3:$F$17)</f>
        <v>2.4789796441812206</v>
      </c>
      <c r="E560" s="61" t="s">
        <v>89</v>
      </c>
      <c r="F560" s="56">
        <f>_xlfn.XLOOKUP(E560,CDP!B:B,CDP!C:C)</f>
        <v>78000</v>
      </c>
      <c r="G560" s="56">
        <f>_xlfn.XLOOKUP(E560,CDP!B:B,CDP!D:D)</f>
        <v>93300</v>
      </c>
      <c r="H560" s="56">
        <f>_xlfn.XLOOKUP(E560,CDP!B:B,CDP!E:E)</f>
        <v>102300</v>
      </c>
      <c r="I560" s="56">
        <f>_xlfn.XLOOKUP(E560,CDP!B:B,CDP!F:F)</f>
        <v>113900</v>
      </c>
      <c r="J560" s="57">
        <f t="shared" si="31"/>
        <v>0.19615384615384615</v>
      </c>
      <c r="K560" s="57">
        <f t="shared" si="32"/>
        <v>9.6463022508038579E-2</v>
      </c>
      <c r="L560" s="57">
        <f t="shared" si="30"/>
        <v>0.11339198435972629</v>
      </c>
    </row>
    <row r="561" spans="1:12" x14ac:dyDescent="0.3">
      <c r="A561" s="7" t="s">
        <v>1314</v>
      </c>
      <c r="B561" s="7" t="s">
        <v>1315</v>
      </c>
      <c r="C561" s="7" t="s">
        <v>1191</v>
      </c>
      <c r="D561" s="53">
        <f>_xlfn.XLOOKUP(C561,'County PPHU'!$B$3:$B$17,'County PPHU'!$F$3:$F$17)</f>
        <v>2.4789796441812206</v>
      </c>
      <c r="E561" s="61" t="s">
        <v>54</v>
      </c>
      <c r="F561" s="56">
        <f>_xlfn.XLOOKUP(E561,CDP!B:B,CDP!C:C)</f>
        <v>31200</v>
      </c>
      <c r="G561" s="56">
        <f>_xlfn.XLOOKUP(E561,CDP!B:B,CDP!D:D)</f>
        <v>40500</v>
      </c>
      <c r="H561" s="56">
        <f>_xlfn.XLOOKUP(E561,CDP!B:B,CDP!E:E)</f>
        <v>48900</v>
      </c>
      <c r="I561" s="56">
        <f>_xlfn.XLOOKUP(E561,CDP!B:B,CDP!F:F)</f>
        <v>67400</v>
      </c>
      <c r="J561" s="57">
        <f t="shared" si="31"/>
        <v>0.29807692307692307</v>
      </c>
      <c r="K561" s="57">
        <f t="shared" si="32"/>
        <v>0.2074074074074074</v>
      </c>
      <c r="L561" s="57">
        <f t="shared" si="30"/>
        <v>0.3783231083844581</v>
      </c>
    </row>
    <row r="562" spans="1:12" x14ac:dyDescent="0.3">
      <c r="A562" s="7" t="s">
        <v>1316</v>
      </c>
      <c r="B562" s="7" t="s">
        <v>1317</v>
      </c>
      <c r="C562" s="7" t="s">
        <v>1191</v>
      </c>
      <c r="D562" s="53">
        <f>_xlfn.XLOOKUP(C562,'County PPHU'!$B$3:$B$17,'County PPHU'!$F$3:$F$17)</f>
        <v>2.4789796441812206</v>
      </c>
      <c r="E562" s="60" t="s">
        <v>161</v>
      </c>
      <c r="F562" s="56">
        <f>_xlfn.XLOOKUP(E562,CDP!B:B,CDP!C:C)</f>
        <v>226400</v>
      </c>
      <c r="G562" s="56">
        <f>_xlfn.XLOOKUP(E562,CDP!B:B,CDP!D:D)</f>
        <v>252600</v>
      </c>
      <c r="H562" s="56">
        <f>_xlfn.XLOOKUP(E562,CDP!B:B,CDP!E:E)</f>
        <v>283900</v>
      </c>
      <c r="I562" s="56">
        <f>_xlfn.XLOOKUP(E562,CDP!B:B,CDP!F:F)</f>
        <v>345300</v>
      </c>
      <c r="J562" s="57">
        <f t="shared" si="31"/>
        <v>0.1157243816254417</v>
      </c>
      <c r="K562" s="57">
        <f t="shared" si="32"/>
        <v>0.12391132224861441</v>
      </c>
      <c r="L562" s="57">
        <f t="shared" si="30"/>
        <v>0.21627333568157803</v>
      </c>
    </row>
    <row r="563" spans="1:12" x14ac:dyDescent="0.3">
      <c r="A563" s="7" t="s">
        <v>1318</v>
      </c>
      <c r="B563" s="7" t="s">
        <v>1319</v>
      </c>
      <c r="C563" s="7" t="s">
        <v>1191</v>
      </c>
      <c r="D563" s="53">
        <f>_xlfn.XLOOKUP(C563,'County PPHU'!$B$3:$B$17,'County PPHU'!$F$3:$F$17)</f>
        <v>2.4789796441812206</v>
      </c>
      <c r="E563" s="61" t="s">
        <v>89</v>
      </c>
      <c r="F563" s="56">
        <f>_xlfn.XLOOKUP(E563,CDP!B:B,CDP!C:C)</f>
        <v>78000</v>
      </c>
      <c r="G563" s="56">
        <f>_xlfn.XLOOKUP(E563,CDP!B:B,CDP!D:D)</f>
        <v>93300</v>
      </c>
      <c r="H563" s="56">
        <f>_xlfn.XLOOKUP(E563,CDP!B:B,CDP!E:E)</f>
        <v>102300</v>
      </c>
      <c r="I563" s="56">
        <f>_xlfn.XLOOKUP(E563,CDP!B:B,CDP!F:F)</f>
        <v>113900</v>
      </c>
      <c r="J563" s="57">
        <f t="shared" si="31"/>
        <v>0.19615384615384615</v>
      </c>
      <c r="K563" s="57">
        <f t="shared" si="32"/>
        <v>9.6463022508038579E-2</v>
      </c>
      <c r="L563" s="57">
        <f t="shared" si="30"/>
        <v>0.11339198435972629</v>
      </c>
    </row>
    <row r="564" spans="1:12" x14ac:dyDescent="0.3">
      <c r="A564" s="7" t="s">
        <v>1320</v>
      </c>
      <c r="B564" s="7" t="s">
        <v>1321</v>
      </c>
      <c r="C564" s="7" t="s">
        <v>1322</v>
      </c>
      <c r="D564" s="53">
        <f>_xlfn.XLOOKUP(C564,'County PPHU'!$B$3:$B$17,'County PPHU'!$F$3:$F$17)</f>
        <v>2.8096781798891901</v>
      </c>
      <c r="E564" s="61" t="s">
        <v>148</v>
      </c>
      <c r="F564" s="56">
        <f>_xlfn.XLOOKUP(E564,CDP!B:B,CDP!C:C)</f>
        <v>1707.2922214433056</v>
      </c>
      <c r="G564" s="56">
        <f>_xlfn.XLOOKUP(E564,CDP!B:B,CDP!D:D)</f>
        <v>1779.8431712039669</v>
      </c>
      <c r="H564" s="56">
        <f>_xlfn.XLOOKUP(E564,CDP!B:B,CDP!E:E)</f>
        <v>1850.4713991860351</v>
      </c>
      <c r="I564" s="56">
        <f>_xlfn.XLOOKUP(E564,CDP!B:B,CDP!F:F)</f>
        <v>1954.9946064404526</v>
      </c>
      <c r="J564" s="57">
        <f t="shared" si="31"/>
        <v>4.249474627098599E-2</v>
      </c>
      <c r="K564" s="57">
        <f t="shared" si="32"/>
        <v>3.9682276014404161E-2</v>
      </c>
      <c r="L564" s="57">
        <f t="shared" si="30"/>
        <v>5.6484638076759235E-2</v>
      </c>
    </row>
    <row r="565" spans="1:12" x14ac:dyDescent="0.3">
      <c r="A565" s="7" t="s">
        <v>1323</v>
      </c>
      <c r="B565" s="7" t="s">
        <v>1324</v>
      </c>
      <c r="C565" s="7" t="s">
        <v>1322</v>
      </c>
      <c r="D565" s="53">
        <f>_xlfn.XLOOKUP(C565,'County PPHU'!$B$3:$B$17,'County PPHU'!$F$3:$F$17)</f>
        <v>2.8096781798891901</v>
      </c>
      <c r="E565" s="58" t="s">
        <v>103</v>
      </c>
      <c r="F565" s="56">
        <f>_xlfn.XLOOKUP(E565,CDP!B:B,CDP!C:C)</f>
        <v>19860.516846471848</v>
      </c>
      <c r="G565" s="56">
        <f>_xlfn.XLOOKUP(E565,CDP!B:B,CDP!D:D)</f>
        <v>19755.210621449365</v>
      </c>
      <c r="H565" s="56">
        <f>_xlfn.XLOOKUP(E565,CDP!B:B,CDP!E:E)</f>
        <v>19606.975554157358</v>
      </c>
      <c r="I565" s="56">
        <f>_xlfn.XLOOKUP(E565,CDP!B:B,CDP!F:F)</f>
        <v>18900.182095611177</v>
      </c>
      <c r="J565" s="57">
        <f t="shared" si="31"/>
        <v>-5.3022902594395604E-3</v>
      </c>
      <c r="K565" s="57">
        <f t="shared" si="32"/>
        <v>-7.5035933624043533E-3</v>
      </c>
      <c r="L565" s="57">
        <f t="shared" si="30"/>
        <v>-3.6048061394982261E-2</v>
      </c>
    </row>
    <row r="566" spans="1:12" x14ac:dyDescent="0.3">
      <c r="A566" s="7" t="s">
        <v>1325</v>
      </c>
      <c r="B566" s="7" t="s">
        <v>1326</v>
      </c>
      <c r="C566" s="7" t="s">
        <v>1322</v>
      </c>
      <c r="D566" s="53">
        <f>_xlfn.XLOOKUP(C566,'County PPHU'!$B$3:$B$17,'County PPHU'!$F$3:$F$17)</f>
        <v>2.8096781798891901</v>
      </c>
      <c r="E566" s="58" t="s">
        <v>132</v>
      </c>
      <c r="F566" s="56">
        <f>_xlfn.XLOOKUP(E566,CDP!B:B,CDP!C:C)</f>
        <v>867.14462607145754</v>
      </c>
      <c r="G566" s="56">
        <f>_xlfn.XLOOKUP(E566,CDP!B:B,CDP!D:D)</f>
        <v>903.99371693661317</v>
      </c>
      <c r="H566" s="56">
        <f>_xlfn.XLOOKUP(E566,CDP!B:B,CDP!E:E)</f>
        <v>939.86624512737899</v>
      </c>
      <c r="I566" s="56">
        <f>_xlfn.XLOOKUP(E566,CDP!B:B,CDP!F:F)</f>
        <v>992.95424982396185</v>
      </c>
      <c r="J566" s="57">
        <f t="shared" si="31"/>
        <v>4.2494746270986011E-2</v>
      </c>
      <c r="K566" s="57">
        <f t="shared" si="32"/>
        <v>3.9682276014404154E-2</v>
      </c>
      <c r="L566" s="57">
        <f t="shared" si="30"/>
        <v>5.6484638076759422E-2</v>
      </c>
    </row>
    <row r="567" spans="1:12" x14ac:dyDescent="0.3">
      <c r="A567" s="7" t="s">
        <v>1327</v>
      </c>
      <c r="B567" s="7" t="s">
        <v>1328</v>
      </c>
      <c r="C567" s="7" t="s">
        <v>1322</v>
      </c>
      <c r="D567" s="53">
        <f>_xlfn.XLOOKUP(C567,'County PPHU'!$B$3:$B$17,'County PPHU'!$F$3:$F$17)</f>
        <v>2.8096781798891901</v>
      </c>
      <c r="E567" s="58" t="s">
        <v>108</v>
      </c>
      <c r="F567" s="56">
        <f>_xlfn.XLOOKUP(E567,CDP!B:B,CDP!C:C)</f>
        <v>793.94897779767996</v>
      </c>
      <c r="G567" s="56">
        <f>_xlfn.XLOOKUP(E567,CDP!B:B,CDP!D:D)</f>
        <v>781.20672148638016</v>
      </c>
      <c r="H567" s="56">
        <f>_xlfn.XLOOKUP(E567,CDP!B:B,CDP!E:E)</f>
        <v>766.56350781753474</v>
      </c>
      <c r="I567" s="56">
        <f>_xlfn.XLOOKUP(E567,CDP!B:B,CDP!F:F)</f>
        <v>721.02656777977109</v>
      </c>
      <c r="J567" s="57">
        <f t="shared" si="31"/>
        <v>-1.6049213069894368E-2</v>
      </c>
      <c r="K567" s="57">
        <f t="shared" si="32"/>
        <v>-1.8744351867562258E-2</v>
      </c>
      <c r="L567" s="57">
        <f t="shared" si="30"/>
        <v>-5.9404001851602391E-2</v>
      </c>
    </row>
    <row r="568" spans="1:12" x14ac:dyDescent="0.3">
      <c r="A568" s="7" t="s">
        <v>1329</v>
      </c>
      <c r="B568" s="7" t="s">
        <v>1330</v>
      </c>
      <c r="C568" s="7" t="s">
        <v>1322</v>
      </c>
      <c r="D568" s="53">
        <f>_xlfn.XLOOKUP(C568,'County PPHU'!$B$3:$B$17,'County PPHU'!$F$3:$F$17)</f>
        <v>2.8096781798891901</v>
      </c>
      <c r="E568" s="61" t="s">
        <v>103</v>
      </c>
      <c r="F568" s="56">
        <f>_xlfn.XLOOKUP(E568,CDP!B:B,CDP!C:C)</f>
        <v>19860.516846471848</v>
      </c>
      <c r="G568" s="56">
        <f>_xlfn.XLOOKUP(E568,CDP!B:B,CDP!D:D)</f>
        <v>19755.210621449365</v>
      </c>
      <c r="H568" s="56">
        <f>_xlfn.XLOOKUP(E568,CDP!B:B,CDP!E:E)</f>
        <v>19606.975554157358</v>
      </c>
      <c r="I568" s="56">
        <f>_xlfn.XLOOKUP(E568,CDP!B:B,CDP!F:F)</f>
        <v>18900.182095611177</v>
      </c>
      <c r="J568" s="57">
        <f t="shared" si="31"/>
        <v>-5.3022902594395604E-3</v>
      </c>
      <c r="K568" s="57">
        <f t="shared" si="32"/>
        <v>-7.5035933624043533E-3</v>
      </c>
      <c r="L568" s="57">
        <f t="shared" si="30"/>
        <v>-3.6048061394982261E-2</v>
      </c>
    </row>
    <row r="569" spans="1:12" x14ac:dyDescent="0.3">
      <c r="A569" s="7" t="s">
        <v>1331</v>
      </c>
      <c r="B569" s="7" t="s">
        <v>1332</v>
      </c>
      <c r="C569" s="7" t="s">
        <v>1322</v>
      </c>
      <c r="D569" s="53">
        <f>_xlfn.XLOOKUP(C569,'County PPHU'!$B$3:$B$17,'County PPHU'!$F$3:$F$17)</f>
        <v>2.8096781798891901</v>
      </c>
      <c r="E569" s="58" t="s">
        <v>132</v>
      </c>
      <c r="F569" s="56">
        <f>_xlfn.XLOOKUP(E569,CDP!B:B,CDP!C:C)</f>
        <v>867.14462607145754</v>
      </c>
      <c r="G569" s="56">
        <f>_xlfn.XLOOKUP(E569,CDP!B:B,CDP!D:D)</f>
        <v>903.99371693661317</v>
      </c>
      <c r="H569" s="56">
        <f>_xlfn.XLOOKUP(E569,CDP!B:B,CDP!E:E)</f>
        <v>939.86624512737899</v>
      </c>
      <c r="I569" s="56">
        <f>_xlfn.XLOOKUP(E569,CDP!B:B,CDP!F:F)</f>
        <v>992.95424982396185</v>
      </c>
      <c r="J569" s="57">
        <f t="shared" si="31"/>
        <v>4.2494746270986011E-2</v>
      </c>
      <c r="K569" s="57">
        <f t="shared" si="32"/>
        <v>3.9682276014404154E-2</v>
      </c>
      <c r="L569" s="57">
        <f t="shared" si="30"/>
        <v>5.6484638076759422E-2</v>
      </c>
    </row>
    <row r="570" spans="1:12" x14ac:dyDescent="0.3">
      <c r="A570" s="7" t="s">
        <v>1333</v>
      </c>
      <c r="B570" s="7" t="s">
        <v>1334</v>
      </c>
      <c r="C570" s="7" t="s">
        <v>1322</v>
      </c>
      <c r="D570" s="53">
        <f>_xlfn.XLOOKUP(C570,'County PPHU'!$B$3:$B$17,'County PPHU'!$F$3:$F$17)</f>
        <v>2.8096781798891901</v>
      </c>
      <c r="E570" s="59" t="s">
        <v>162</v>
      </c>
      <c r="F570" s="56">
        <f>_xlfn.XLOOKUP(E570,CDP!B:B,CDP!C:C)</f>
        <v>29259.381872236798</v>
      </c>
      <c r="G570" s="56">
        <f>_xlfn.XLOOKUP(E570,CDP!B:B,CDP!D:D)</f>
        <v>30502.751880943375</v>
      </c>
      <c r="H570" s="56">
        <f>_xlfn.XLOOKUP(E570,CDP!B:B,CDP!E:E)</f>
        <v>31713.17050028186</v>
      </c>
      <c r="I570" s="56">
        <f>_xlfn.XLOOKUP(E570,CDP!B:B,CDP!F:F)</f>
        <v>33504.477458256843</v>
      </c>
      <c r="J570" s="57">
        <f t="shared" si="31"/>
        <v>4.249474627098556E-2</v>
      </c>
      <c r="K570" s="57">
        <f t="shared" si="32"/>
        <v>3.96822760144043E-2</v>
      </c>
      <c r="L570" s="57">
        <f t="shared" si="30"/>
        <v>5.6484638076759366E-2</v>
      </c>
    </row>
    <row r="571" spans="1:12" x14ac:dyDescent="0.3">
      <c r="A571" s="7" t="s">
        <v>1335</v>
      </c>
      <c r="B571" s="7" t="s">
        <v>1336</v>
      </c>
      <c r="C571" s="7" t="s">
        <v>1322</v>
      </c>
      <c r="D571" s="53">
        <f>_xlfn.XLOOKUP(C571,'County PPHU'!$B$3:$B$17,'County PPHU'!$F$3:$F$17)</f>
        <v>2.8096781798891901</v>
      </c>
      <c r="E571" s="60" t="s">
        <v>162</v>
      </c>
      <c r="F571" s="56">
        <f>_xlfn.XLOOKUP(E571,CDP!B:B,CDP!C:C)</f>
        <v>29259.381872236798</v>
      </c>
      <c r="G571" s="56">
        <f>_xlfn.XLOOKUP(E571,CDP!B:B,CDP!D:D)</f>
        <v>30502.751880943375</v>
      </c>
      <c r="H571" s="56">
        <f>_xlfn.XLOOKUP(E571,CDP!B:B,CDP!E:E)</f>
        <v>31713.17050028186</v>
      </c>
      <c r="I571" s="56">
        <f>_xlfn.XLOOKUP(E571,CDP!B:B,CDP!F:F)</f>
        <v>33504.477458256843</v>
      </c>
      <c r="J571" s="57">
        <f t="shared" si="31"/>
        <v>4.249474627098556E-2</v>
      </c>
      <c r="K571" s="57">
        <f t="shared" si="32"/>
        <v>3.96822760144043E-2</v>
      </c>
      <c r="L571" s="57">
        <f t="shared" si="30"/>
        <v>5.6484638076759366E-2</v>
      </c>
    </row>
    <row r="572" spans="1:12" x14ac:dyDescent="0.3">
      <c r="A572" s="7" t="s">
        <v>1337</v>
      </c>
      <c r="B572" s="7" t="s">
        <v>1338</v>
      </c>
      <c r="C572" s="7" t="s">
        <v>1322</v>
      </c>
      <c r="D572" s="53">
        <f>_xlfn.XLOOKUP(C572,'County PPHU'!$B$3:$B$17,'County PPHU'!$F$3:$F$17)</f>
        <v>2.8096781798891901</v>
      </c>
      <c r="E572" s="60" t="s">
        <v>162</v>
      </c>
      <c r="F572" s="56">
        <f>_xlfn.XLOOKUP(E572,CDP!B:B,CDP!C:C)</f>
        <v>29259.381872236798</v>
      </c>
      <c r="G572" s="56">
        <f>_xlfn.XLOOKUP(E572,CDP!B:B,CDP!D:D)</f>
        <v>30502.751880943375</v>
      </c>
      <c r="H572" s="56">
        <f>_xlfn.XLOOKUP(E572,CDP!B:B,CDP!E:E)</f>
        <v>31713.17050028186</v>
      </c>
      <c r="I572" s="56">
        <f>_xlfn.XLOOKUP(E572,CDP!B:B,CDP!F:F)</f>
        <v>33504.477458256843</v>
      </c>
      <c r="J572" s="57">
        <f t="shared" si="31"/>
        <v>4.249474627098556E-2</v>
      </c>
      <c r="K572" s="57">
        <f t="shared" si="32"/>
        <v>3.96822760144043E-2</v>
      </c>
      <c r="L572" s="57">
        <f t="shared" si="30"/>
        <v>5.6484638076759366E-2</v>
      </c>
    </row>
    <row r="573" spans="1:12" x14ac:dyDescent="0.3">
      <c r="A573" s="7" t="s">
        <v>1339</v>
      </c>
      <c r="B573" s="7" t="s">
        <v>1340</v>
      </c>
      <c r="C573" s="7" t="s">
        <v>1322</v>
      </c>
      <c r="D573" s="53">
        <f>_xlfn.XLOOKUP(C573,'County PPHU'!$B$3:$B$17,'County PPHU'!$F$3:$F$17)</f>
        <v>2.8096781798891901</v>
      </c>
      <c r="E573" s="61" t="s">
        <v>132</v>
      </c>
      <c r="F573" s="56">
        <f>_xlfn.XLOOKUP(E573,CDP!B:B,CDP!C:C)</f>
        <v>867.14462607145754</v>
      </c>
      <c r="G573" s="56">
        <f>_xlfn.XLOOKUP(E573,CDP!B:B,CDP!D:D)</f>
        <v>903.99371693661317</v>
      </c>
      <c r="H573" s="56">
        <f>_xlfn.XLOOKUP(E573,CDP!B:B,CDP!E:E)</f>
        <v>939.86624512737899</v>
      </c>
      <c r="I573" s="56">
        <f>_xlfn.XLOOKUP(E573,CDP!B:B,CDP!F:F)</f>
        <v>992.95424982396185</v>
      </c>
      <c r="J573" s="57">
        <f t="shared" si="31"/>
        <v>4.2494746270986011E-2</v>
      </c>
      <c r="K573" s="57">
        <f t="shared" si="32"/>
        <v>3.9682276014404154E-2</v>
      </c>
      <c r="L573" s="57">
        <f t="shared" si="30"/>
        <v>5.6484638076759422E-2</v>
      </c>
    </row>
    <row r="574" spans="1:12" x14ac:dyDescent="0.3">
      <c r="A574" s="7" t="s">
        <v>1341</v>
      </c>
      <c r="B574" s="7" t="s">
        <v>1342</v>
      </c>
      <c r="C574" s="7" t="s">
        <v>1322</v>
      </c>
      <c r="D574" s="53">
        <f>_xlfn.XLOOKUP(C574,'County PPHU'!$B$3:$B$17,'County PPHU'!$F$3:$F$17)</f>
        <v>2.8096781798891901</v>
      </c>
      <c r="E574" s="60" t="s">
        <v>162</v>
      </c>
      <c r="F574" s="56">
        <f>_xlfn.XLOOKUP(E574,CDP!B:B,CDP!C:C)</f>
        <v>29259.381872236798</v>
      </c>
      <c r="G574" s="56">
        <f>_xlfn.XLOOKUP(E574,CDP!B:B,CDP!D:D)</f>
        <v>30502.751880943375</v>
      </c>
      <c r="H574" s="56">
        <f>_xlfn.XLOOKUP(E574,CDP!B:B,CDP!E:E)</f>
        <v>31713.17050028186</v>
      </c>
      <c r="I574" s="56">
        <f>_xlfn.XLOOKUP(E574,CDP!B:B,CDP!F:F)</f>
        <v>33504.477458256843</v>
      </c>
      <c r="J574" s="57">
        <f t="shared" si="31"/>
        <v>4.249474627098556E-2</v>
      </c>
      <c r="K574" s="57">
        <f t="shared" si="32"/>
        <v>3.96822760144043E-2</v>
      </c>
      <c r="L574" s="57">
        <f t="shared" si="30"/>
        <v>5.6484638076759366E-2</v>
      </c>
    </row>
    <row r="575" spans="1:12" x14ac:dyDescent="0.3">
      <c r="A575" s="7" t="s">
        <v>1343</v>
      </c>
      <c r="B575" s="7" t="s">
        <v>1344</v>
      </c>
      <c r="C575" s="7" t="s">
        <v>1322</v>
      </c>
      <c r="D575" s="53">
        <f>_xlfn.XLOOKUP(C575,'County PPHU'!$B$3:$B$17,'County PPHU'!$F$3:$F$17)</f>
        <v>2.8096781798891901</v>
      </c>
      <c r="E575" s="60" t="s">
        <v>162</v>
      </c>
      <c r="F575" s="56">
        <f>_xlfn.XLOOKUP(E575,CDP!B:B,CDP!C:C)</f>
        <v>29259.381872236798</v>
      </c>
      <c r="G575" s="56">
        <f>_xlfn.XLOOKUP(E575,CDP!B:B,CDP!D:D)</f>
        <v>30502.751880943375</v>
      </c>
      <c r="H575" s="56">
        <f>_xlfn.XLOOKUP(E575,CDP!B:B,CDP!E:E)</f>
        <v>31713.17050028186</v>
      </c>
      <c r="I575" s="56">
        <f>_xlfn.XLOOKUP(E575,CDP!B:B,CDP!F:F)</f>
        <v>33504.477458256843</v>
      </c>
      <c r="J575" s="57">
        <f t="shared" si="31"/>
        <v>4.249474627098556E-2</v>
      </c>
      <c r="K575" s="57">
        <f t="shared" si="32"/>
        <v>3.96822760144043E-2</v>
      </c>
      <c r="L575" s="57">
        <f t="shared" si="30"/>
        <v>5.6484638076759366E-2</v>
      </c>
    </row>
    <row r="576" spans="1:12" x14ac:dyDescent="0.3">
      <c r="A576" s="7" t="s">
        <v>1345</v>
      </c>
      <c r="B576" s="7" t="s">
        <v>1346</v>
      </c>
      <c r="C576" s="7" t="s">
        <v>1322</v>
      </c>
      <c r="D576" s="53">
        <f>_xlfn.XLOOKUP(C576,'County PPHU'!$B$3:$B$17,'County PPHU'!$F$3:$F$17)</f>
        <v>2.8096781798891901</v>
      </c>
      <c r="E576" s="58" t="s">
        <v>132</v>
      </c>
      <c r="F576" s="56">
        <f>_xlfn.XLOOKUP(E576,CDP!B:B,CDP!C:C)</f>
        <v>867.14462607145754</v>
      </c>
      <c r="G576" s="56">
        <f>_xlfn.XLOOKUP(E576,CDP!B:B,CDP!D:D)</f>
        <v>903.99371693661317</v>
      </c>
      <c r="H576" s="56">
        <f>_xlfn.XLOOKUP(E576,CDP!B:B,CDP!E:E)</f>
        <v>939.86624512737899</v>
      </c>
      <c r="I576" s="56">
        <f>_xlfn.XLOOKUP(E576,CDP!B:B,CDP!F:F)</f>
        <v>992.95424982396185</v>
      </c>
      <c r="J576" s="57">
        <f t="shared" si="31"/>
        <v>4.2494746270986011E-2</v>
      </c>
      <c r="K576" s="57">
        <f t="shared" si="32"/>
        <v>3.9682276014404154E-2</v>
      </c>
      <c r="L576" s="57">
        <f t="shared" si="30"/>
        <v>5.6484638076759422E-2</v>
      </c>
    </row>
    <row r="577" spans="1:12" x14ac:dyDescent="0.3">
      <c r="A577" s="7" t="s">
        <v>1347</v>
      </c>
      <c r="B577" s="7" t="s">
        <v>1348</v>
      </c>
      <c r="C577" s="7" t="s">
        <v>1322</v>
      </c>
      <c r="D577" s="53">
        <f>_xlfn.XLOOKUP(C577,'County PPHU'!$B$3:$B$17,'County PPHU'!$F$3:$F$17)</f>
        <v>2.8096781798891901</v>
      </c>
      <c r="E577" s="58" t="s">
        <v>108</v>
      </c>
      <c r="F577" s="56">
        <f>_xlfn.XLOOKUP(E577,CDP!B:B,CDP!C:C)</f>
        <v>793.94897779767996</v>
      </c>
      <c r="G577" s="56">
        <f>_xlfn.XLOOKUP(E577,CDP!B:B,CDP!D:D)</f>
        <v>781.20672148638016</v>
      </c>
      <c r="H577" s="56">
        <f>_xlfn.XLOOKUP(E577,CDP!B:B,CDP!E:E)</f>
        <v>766.56350781753474</v>
      </c>
      <c r="I577" s="56">
        <f>_xlfn.XLOOKUP(E577,CDP!B:B,CDP!F:F)</f>
        <v>721.02656777977109</v>
      </c>
      <c r="J577" s="57">
        <f t="shared" si="31"/>
        <v>-1.6049213069894368E-2</v>
      </c>
      <c r="K577" s="57">
        <f t="shared" si="32"/>
        <v>-1.8744351867562258E-2</v>
      </c>
      <c r="L577" s="57">
        <f t="shared" si="30"/>
        <v>-5.9404001851602391E-2</v>
      </c>
    </row>
    <row r="578" spans="1:12" x14ac:dyDescent="0.3">
      <c r="A578" s="7" t="s">
        <v>1349</v>
      </c>
      <c r="B578" s="7" t="s">
        <v>1350</v>
      </c>
      <c r="C578" s="7" t="s">
        <v>1322</v>
      </c>
      <c r="D578" s="53">
        <f>_xlfn.XLOOKUP(C578,'County PPHU'!$B$3:$B$17,'County PPHU'!$F$3:$F$17)</f>
        <v>2.8096781798891901</v>
      </c>
      <c r="E578" s="58" t="s">
        <v>103</v>
      </c>
      <c r="F578" s="56">
        <f>_xlfn.XLOOKUP(E578,CDP!B:B,CDP!C:C)</f>
        <v>19860.516846471848</v>
      </c>
      <c r="G578" s="56">
        <f>_xlfn.XLOOKUP(E578,CDP!B:B,CDP!D:D)</f>
        <v>19755.210621449365</v>
      </c>
      <c r="H578" s="56">
        <f>_xlfn.XLOOKUP(E578,CDP!B:B,CDP!E:E)</f>
        <v>19606.975554157358</v>
      </c>
      <c r="I578" s="56">
        <f>_xlfn.XLOOKUP(E578,CDP!B:B,CDP!F:F)</f>
        <v>18900.182095611177</v>
      </c>
      <c r="J578" s="57">
        <f t="shared" si="31"/>
        <v>-5.3022902594395604E-3</v>
      </c>
      <c r="K578" s="57">
        <f t="shared" si="32"/>
        <v>-7.5035933624043533E-3</v>
      </c>
      <c r="L578" s="57">
        <f t="shared" si="30"/>
        <v>-3.6048061394982261E-2</v>
      </c>
    </row>
    <row r="579" spans="1:12" x14ac:dyDescent="0.3">
      <c r="A579" s="7" t="s">
        <v>1351</v>
      </c>
      <c r="B579" s="7" t="s">
        <v>1352</v>
      </c>
      <c r="C579" s="7" t="s">
        <v>1322</v>
      </c>
      <c r="D579" s="53">
        <f>_xlfn.XLOOKUP(C579,'County PPHU'!$B$3:$B$17,'County PPHU'!$F$3:$F$17)</f>
        <v>2.8096781798891901</v>
      </c>
      <c r="E579" s="61" t="s">
        <v>108</v>
      </c>
      <c r="F579" s="56">
        <f>_xlfn.XLOOKUP(E579,CDP!B:B,CDP!C:C)</f>
        <v>793.94897779767996</v>
      </c>
      <c r="G579" s="56">
        <f>_xlfn.XLOOKUP(E579,CDP!B:B,CDP!D:D)</f>
        <v>781.20672148638016</v>
      </c>
      <c r="H579" s="56">
        <f>_xlfn.XLOOKUP(E579,CDP!B:B,CDP!E:E)</f>
        <v>766.56350781753474</v>
      </c>
      <c r="I579" s="56">
        <f>_xlfn.XLOOKUP(E579,CDP!B:B,CDP!F:F)</f>
        <v>721.02656777977109</v>
      </c>
      <c r="J579" s="57">
        <f t="shared" si="31"/>
        <v>-1.6049213069894368E-2</v>
      </c>
      <c r="K579" s="57">
        <f t="shared" si="32"/>
        <v>-1.8744351867562258E-2</v>
      </c>
      <c r="L579" s="57">
        <f t="shared" ref="L579:L642" si="33">(I579-H579)/H579</f>
        <v>-5.9404001851602391E-2</v>
      </c>
    </row>
    <row r="580" spans="1:12" x14ac:dyDescent="0.3">
      <c r="A580" s="7" t="s">
        <v>1353</v>
      </c>
      <c r="B580" s="7" t="s">
        <v>1354</v>
      </c>
      <c r="C580" s="7" t="s">
        <v>1355</v>
      </c>
      <c r="D580" s="53">
        <f>_xlfn.XLOOKUP(C580,'County PPHU'!$B$3:$B$17,'County PPHU'!$F$3:$F$17)</f>
        <v>2.0542413859078494</v>
      </c>
      <c r="E580" s="61" t="s">
        <v>109</v>
      </c>
      <c r="F580" s="56">
        <f>_xlfn.XLOOKUP(E580,CDP!B:B,CDP!C:C)</f>
        <v>6152.9864822874688</v>
      </c>
      <c r="G580" s="56">
        <f>_xlfn.XLOOKUP(E580,CDP!B:B,CDP!D:D)</f>
        <v>6487.5736368435064</v>
      </c>
      <c r="H580" s="56">
        <f>_xlfn.XLOOKUP(E580,CDP!B:B,CDP!E:E)</f>
        <v>6724.1790491580305</v>
      </c>
      <c r="I580" s="56">
        <f>_xlfn.XLOOKUP(E580,CDP!B:B,CDP!F:F)</f>
        <v>7135.6914662634317</v>
      </c>
      <c r="J580" s="57">
        <f t="shared" si="31"/>
        <v>5.4378009039871902E-2</v>
      </c>
      <c r="K580" s="57">
        <f t="shared" si="32"/>
        <v>3.6470555181188379E-2</v>
      </c>
      <c r="L580" s="57">
        <f t="shared" si="33"/>
        <v>6.1198908312372922E-2</v>
      </c>
    </row>
    <row r="581" spans="1:12" x14ac:dyDescent="0.3">
      <c r="A581" s="7" t="s">
        <v>1356</v>
      </c>
      <c r="B581" s="7" t="s">
        <v>1357</v>
      </c>
      <c r="C581" s="7" t="s">
        <v>1355</v>
      </c>
      <c r="D581" s="53">
        <f>_xlfn.XLOOKUP(C581,'County PPHU'!$B$3:$B$17,'County PPHU'!$F$3:$F$17)</f>
        <v>2.0542413859078494</v>
      </c>
      <c r="E581" s="59" t="s">
        <v>163</v>
      </c>
      <c r="F581" s="56">
        <f>_xlfn.XLOOKUP(E581,CDP!B:B,CDP!C:C)</f>
        <v>98578.2044827051</v>
      </c>
      <c r="G581" s="56">
        <f>_xlfn.XLOOKUP(E581,CDP!B:B,CDP!D:D)</f>
        <v>103938.69097719999</v>
      </c>
      <c r="H581" s="56">
        <f>_xlfn.XLOOKUP(E581,CDP!B:B,CDP!E:E)</f>
        <v>107729.39274194444</v>
      </c>
      <c r="I581" s="56">
        <f>_xlfn.XLOOKUP(E581,CDP!B:B,CDP!F:F)</f>
        <v>114322.31397090633</v>
      </c>
      <c r="J581" s="57">
        <f t="shared" si="31"/>
        <v>5.4378009039872048E-2</v>
      </c>
      <c r="K581" s="57">
        <f t="shared" si="32"/>
        <v>3.647055518118824E-2</v>
      </c>
      <c r="L581" s="57">
        <f t="shared" si="33"/>
        <v>6.1198908312373082E-2</v>
      </c>
    </row>
    <row r="582" spans="1:12" x14ac:dyDescent="0.3">
      <c r="A582" s="7" t="s">
        <v>1358</v>
      </c>
      <c r="B582" s="7" t="s">
        <v>1359</v>
      </c>
      <c r="C582" s="7" t="s">
        <v>1355</v>
      </c>
      <c r="D582" s="53">
        <f>_xlfn.XLOOKUP(C582,'County PPHU'!$B$3:$B$17,'County PPHU'!$F$3:$F$17)</f>
        <v>2.0542413859078494</v>
      </c>
      <c r="E582" s="60" t="s">
        <v>163</v>
      </c>
      <c r="F582" s="56">
        <f>_xlfn.XLOOKUP(E582,CDP!B:B,CDP!C:C)</f>
        <v>98578.2044827051</v>
      </c>
      <c r="G582" s="56">
        <f>_xlfn.XLOOKUP(E582,CDP!B:B,CDP!D:D)</f>
        <v>103938.69097719999</v>
      </c>
      <c r="H582" s="56">
        <f>_xlfn.XLOOKUP(E582,CDP!B:B,CDP!E:E)</f>
        <v>107729.39274194444</v>
      </c>
      <c r="I582" s="56">
        <f>_xlfn.XLOOKUP(E582,CDP!B:B,CDP!F:F)</f>
        <v>114322.31397090633</v>
      </c>
      <c r="J582" s="57">
        <f t="shared" si="31"/>
        <v>5.4378009039872048E-2</v>
      </c>
      <c r="K582" s="57">
        <f t="shared" si="32"/>
        <v>3.647055518118824E-2</v>
      </c>
      <c r="L582" s="57">
        <f t="shared" si="33"/>
        <v>6.1198908312373082E-2</v>
      </c>
    </row>
    <row r="583" spans="1:12" x14ac:dyDescent="0.3">
      <c r="A583" s="7" t="s">
        <v>1360</v>
      </c>
      <c r="B583" s="7" t="s">
        <v>1361</v>
      </c>
      <c r="C583" s="7" t="s">
        <v>1355</v>
      </c>
      <c r="D583" s="53">
        <f>_xlfn.XLOOKUP(C583,'County PPHU'!$B$3:$B$17,'County PPHU'!$F$3:$F$17)</f>
        <v>2.0542413859078494</v>
      </c>
      <c r="E583" s="60" t="s">
        <v>163</v>
      </c>
      <c r="F583" s="56">
        <f>_xlfn.XLOOKUP(E583,CDP!B:B,CDP!C:C)</f>
        <v>98578.2044827051</v>
      </c>
      <c r="G583" s="56">
        <f>_xlfn.XLOOKUP(E583,CDP!B:B,CDP!D:D)</f>
        <v>103938.69097719999</v>
      </c>
      <c r="H583" s="56">
        <f>_xlfn.XLOOKUP(E583,CDP!B:B,CDP!E:E)</f>
        <v>107729.39274194444</v>
      </c>
      <c r="I583" s="56">
        <f>_xlfn.XLOOKUP(E583,CDP!B:B,CDP!F:F)</f>
        <v>114322.31397090633</v>
      </c>
      <c r="J583" s="57">
        <f t="shared" si="31"/>
        <v>5.4378009039872048E-2</v>
      </c>
      <c r="K583" s="57">
        <f t="shared" si="32"/>
        <v>3.647055518118824E-2</v>
      </c>
      <c r="L583" s="57">
        <f t="shared" si="33"/>
        <v>6.1198908312373082E-2</v>
      </c>
    </row>
    <row r="584" spans="1:12" x14ac:dyDescent="0.3">
      <c r="A584" s="7" t="s">
        <v>1362</v>
      </c>
      <c r="B584" s="7" t="s">
        <v>1363</v>
      </c>
      <c r="C584" s="7" t="s">
        <v>1355</v>
      </c>
      <c r="D584" s="53">
        <f>_xlfn.XLOOKUP(C584,'County PPHU'!$B$3:$B$17,'County PPHU'!$F$3:$F$17)</f>
        <v>2.0542413859078494</v>
      </c>
      <c r="E584" s="61" t="s">
        <v>168</v>
      </c>
      <c r="F584" s="56">
        <f>_xlfn.XLOOKUP(E584,CDP!B:B,CDP!C:C)</f>
        <v>6773.037751653962</v>
      </c>
      <c r="G584" s="56">
        <f>_xlfn.XLOOKUP(E584,CDP!B:B,CDP!D:D)</f>
        <v>7141.3420597407958</v>
      </c>
      <c r="H584" s="56">
        <f>_xlfn.XLOOKUP(E584,CDP!B:B,CDP!E:E)</f>
        <v>7401.7907693983134</v>
      </c>
      <c r="I584" s="56">
        <f>_xlfn.XLOOKUP(E584,CDP!B:B,CDP!F:F)</f>
        <v>7854.7722840420911</v>
      </c>
      <c r="J584" s="57">
        <f t="shared" si="31"/>
        <v>5.4378009039872041E-2</v>
      </c>
      <c r="K584" s="57">
        <f t="shared" si="32"/>
        <v>3.6470555181188302E-2</v>
      </c>
      <c r="L584" s="57">
        <f t="shared" si="33"/>
        <v>6.1198908312373207E-2</v>
      </c>
    </row>
    <row r="585" spans="1:12" x14ac:dyDescent="0.3">
      <c r="A585" s="7" t="s">
        <v>1364</v>
      </c>
      <c r="B585" s="7" t="s">
        <v>1365</v>
      </c>
      <c r="C585" s="7" t="s">
        <v>1355</v>
      </c>
      <c r="D585" s="53">
        <f>_xlfn.XLOOKUP(C585,'County PPHU'!$B$3:$B$17,'County PPHU'!$F$3:$F$17)</f>
        <v>2.0542413859078494</v>
      </c>
      <c r="E585" s="61" t="s">
        <v>30</v>
      </c>
      <c r="F585" s="56">
        <f>_xlfn.XLOOKUP(E585,CDP!B:B,CDP!C:C)</f>
        <v>13300.31163919026</v>
      </c>
      <c r="G585" s="56">
        <f>_xlfn.XLOOKUP(E585,CDP!B:B,CDP!D:D)</f>
        <v>14372.068991457189</v>
      </c>
      <c r="H585" s="56">
        <f>_xlfn.XLOOKUP(E585,CDP!B:B,CDP!E:E)</f>
        <v>15452.575010463441</v>
      </c>
      <c r="I585" s="56">
        <f>_xlfn.XLOOKUP(E585,CDP!B:B,CDP!F:F)</f>
        <v>17700.193288923856</v>
      </c>
      <c r="J585" s="57">
        <f t="shared" si="31"/>
        <v>8.0581371425081746E-2</v>
      </c>
      <c r="K585" s="57">
        <f t="shared" si="32"/>
        <v>7.5180965221396376E-2</v>
      </c>
      <c r="L585" s="57">
        <f t="shared" si="33"/>
        <v>0.14545266901720133</v>
      </c>
    </row>
    <row r="586" spans="1:12" x14ac:dyDescent="0.3">
      <c r="A586" s="7" t="s">
        <v>1366</v>
      </c>
      <c r="B586" s="7" t="s">
        <v>1367</v>
      </c>
      <c r="C586" s="7" t="s">
        <v>1355</v>
      </c>
      <c r="D586" s="53">
        <f>_xlfn.XLOOKUP(C586,'County PPHU'!$B$3:$B$17,'County PPHU'!$F$3:$F$17)</f>
        <v>2.0542413859078494</v>
      </c>
      <c r="E586" s="60" t="s">
        <v>163</v>
      </c>
      <c r="F586" s="56">
        <f>_xlfn.XLOOKUP(E586,CDP!B:B,CDP!C:C)</f>
        <v>98578.2044827051</v>
      </c>
      <c r="G586" s="56">
        <f>_xlfn.XLOOKUP(E586,CDP!B:B,CDP!D:D)</f>
        <v>103938.69097719999</v>
      </c>
      <c r="H586" s="56">
        <f>_xlfn.XLOOKUP(E586,CDP!B:B,CDP!E:E)</f>
        <v>107729.39274194444</v>
      </c>
      <c r="I586" s="56">
        <f>_xlfn.XLOOKUP(E586,CDP!B:B,CDP!F:F)</f>
        <v>114322.31397090633</v>
      </c>
      <c r="J586" s="57">
        <f t="shared" si="31"/>
        <v>5.4378009039872048E-2</v>
      </c>
      <c r="K586" s="57">
        <f t="shared" si="32"/>
        <v>3.647055518118824E-2</v>
      </c>
      <c r="L586" s="57">
        <f t="shared" si="33"/>
        <v>6.1198908312373082E-2</v>
      </c>
    </row>
    <row r="587" spans="1:12" x14ac:dyDescent="0.3">
      <c r="A587" s="7" t="s">
        <v>1368</v>
      </c>
      <c r="B587" s="7" t="s">
        <v>1369</v>
      </c>
      <c r="C587" s="7" t="s">
        <v>1355</v>
      </c>
      <c r="D587" s="53">
        <f>_xlfn.XLOOKUP(C587,'County PPHU'!$B$3:$B$17,'County PPHU'!$F$3:$F$17)</f>
        <v>2.0542413859078494</v>
      </c>
      <c r="E587" s="61" t="s">
        <v>117</v>
      </c>
      <c r="F587" s="56">
        <f>_xlfn.XLOOKUP(E587,CDP!B:B,CDP!C:C)</f>
        <v>53686.832643783928</v>
      </c>
      <c r="G587" s="56">
        <f>_xlfn.XLOOKUP(E587,CDP!B:B,CDP!D:D)</f>
        <v>57947.541882000092</v>
      </c>
      <c r="H587" s="56">
        <f>_xlfn.XLOOKUP(E587,CDP!B:B,CDP!E:E)</f>
        <v>61272.980369628567</v>
      </c>
      <c r="I587" s="56">
        <f>_xlfn.XLOOKUP(E587,CDP!B:B,CDP!F:F)</f>
        <v>67156.913701778831</v>
      </c>
      <c r="J587" s="57">
        <f t="shared" si="31"/>
        <v>7.9362276155985637E-2</v>
      </c>
      <c r="K587" s="57">
        <f t="shared" si="32"/>
        <v>5.7387050073670794E-2</v>
      </c>
      <c r="L587" s="57">
        <f t="shared" si="33"/>
        <v>9.6028188879592635E-2</v>
      </c>
    </row>
    <row r="588" spans="1:12" x14ac:dyDescent="0.3">
      <c r="A588" s="7" t="s">
        <v>1370</v>
      </c>
      <c r="B588" s="7" t="s">
        <v>1371</v>
      </c>
      <c r="C588" s="7" t="s">
        <v>1355</v>
      </c>
      <c r="D588" s="53">
        <f>_xlfn.XLOOKUP(C588,'County PPHU'!$B$3:$B$17,'County PPHU'!$F$3:$F$17)</f>
        <v>2.0542413859078494</v>
      </c>
      <c r="E588" s="61" t="s">
        <v>44</v>
      </c>
      <c r="F588" s="56">
        <f>_xlfn.XLOOKUP(E588,CDP!B:B,CDP!C:C)</f>
        <v>12883.223589932744</v>
      </c>
      <c r="G588" s="56">
        <f>_xlfn.XLOOKUP(E588,CDP!B:B,CDP!D:D)</f>
        <v>13353.811466020539</v>
      </c>
      <c r="H588" s="56">
        <f>_xlfn.XLOOKUP(E588,CDP!B:B,CDP!E:E)</f>
        <v>13633.019546641808</v>
      </c>
      <c r="I588" s="56">
        <f>_xlfn.XLOOKUP(E588,CDP!B:B,CDP!F:F)</f>
        <v>14101.445843553453</v>
      </c>
      <c r="J588" s="57">
        <f t="shared" si="31"/>
        <v>3.6527183806351345E-2</v>
      </c>
      <c r="K588" s="57">
        <f t="shared" si="32"/>
        <v>2.0908493528737335E-2</v>
      </c>
      <c r="L588" s="57">
        <f t="shared" si="33"/>
        <v>3.4359687911327819E-2</v>
      </c>
    </row>
    <row r="589" spans="1:12" x14ac:dyDescent="0.3">
      <c r="A589" s="7" t="s">
        <v>1372</v>
      </c>
      <c r="B589" s="7" t="s">
        <v>1373</v>
      </c>
      <c r="C589" s="7" t="s">
        <v>1355</v>
      </c>
      <c r="D589" s="53">
        <f>_xlfn.XLOOKUP(C589,'County PPHU'!$B$3:$B$17,'County PPHU'!$F$3:$F$17)</f>
        <v>2.0542413859078494</v>
      </c>
      <c r="E589" s="58" t="s">
        <v>22</v>
      </c>
      <c r="F589" s="56">
        <f>_xlfn.XLOOKUP(E589,CDP!B:B,CDP!C:C)</f>
        <v>2958.7829734297738</v>
      </c>
      <c r="G589" s="56">
        <f>_xlfn.XLOOKUP(E589,CDP!B:B,CDP!D:D)</f>
        <v>3119.6757007059578</v>
      </c>
      <c r="H589" s="56">
        <f>_xlfn.XLOOKUP(E589,CDP!B:B,CDP!E:E)</f>
        <v>3233.4520054959667</v>
      </c>
      <c r="I589" s="56">
        <f>_xlfn.XLOOKUP(E589,CDP!B:B,CDP!F:F)</f>
        <v>3431.3357383127732</v>
      </c>
      <c r="J589" s="57">
        <f t="shared" si="31"/>
        <v>5.4378009039872104E-2</v>
      </c>
      <c r="K589" s="57">
        <f t="shared" si="32"/>
        <v>3.6470555181188302E-2</v>
      </c>
      <c r="L589" s="57">
        <f t="shared" si="33"/>
        <v>6.1198908312373075E-2</v>
      </c>
    </row>
    <row r="590" spans="1:12" x14ac:dyDescent="0.3">
      <c r="A590" s="7" t="s">
        <v>1374</v>
      </c>
      <c r="B590" s="7" t="s">
        <v>1375</v>
      </c>
      <c r="C590" s="7" t="s">
        <v>1355</v>
      </c>
      <c r="D590" s="53">
        <f>_xlfn.XLOOKUP(C590,'County PPHU'!$B$3:$B$17,'County PPHU'!$F$3:$F$17)</f>
        <v>2.0542413859078494</v>
      </c>
      <c r="E590" s="58" t="s">
        <v>40</v>
      </c>
      <c r="F590" s="56">
        <f>_xlfn.XLOOKUP(E590,CDP!B:B,CDP!C:C)</f>
        <v>2001.6271815021744</v>
      </c>
      <c r="G590" s="56">
        <f>_xlfn.XLOOKUP(E590,CDP!B:B,CDP!D:D)</f>
        <v>2110.4716824723528</v>
      </c>
      <c r="H590" s="56">
        <f>_xlfn.XLOOKUP(E590,CDP!B:B,CDP!E:E)</f>
        <v>2187.4417564262967</v>
      </c>
      <c r="I590" s="56">
        <f>_xlfn.XLOOKUP(E590,CDP!B:B,CDP!F:F)</f>
        <v>2321.3108039164858</v>
      </c>
      <c r="J590" s="57">
        <f t="shared" si="31"/>
        <v>5.4378009039871819E-2</v>
      </c>
      <c r="K590" s="57">
        <f t="shared" si="32"/>
        <v>3.6470555181188621E-2</v>
      </c>
      <c r="L590" s="57">
        <f t="shared" si="33"/>
        <v>6.119890831237302E-2</v>
      </c>
    </row>
    <row r="591" spans="1:12" x14ac:dyDescent="0.3">
      <c r="A591" s="7" t="s">
        <v>1376</v>
      </c>
      <c r="B591" s="7" t="s">
        <v>1377</v>
      </c>
      <c r="C591" s="7" t="s">
        <v>1355</v>
      </c>
      <c r="D591" s="53">
        <f>_xlfn.XLOOKUP(C591,'County PPHU'!$B$3:$B$17,'County PPHU'!$F$3:$F$17)</f>
        <v>2.0542413859078494</v>
      </c>
      <c r="E591" s="58" t="s">
        <v>42</v>
      </c>
      <c r="F591" s="56">
        <f>_xlfn.XLOOKUP(E591,CDP!B:B,CDP!C:C)</f>
        <v>2966.519798537734</v>
      </c>
      <c r="G591" s="56">
        <f>_xlfn.XLOOKUP(E591,CDP!B:B,CDP!D:D)</f>
        <v>3127.8332389595785</v>
      </c>
      <c r="H591" s="56">
        <f>_xlfn.XLOOKUP(E591,CDP!B:B,CDP!E:E)</f>
        <v>3241.9070536986087</v>
      </c>
      <c r="I591" s="56">
        <f>_xlfn.XLOOKUP(E591,CDP!B:B,CDP!F:F)</f>
        <v>3440.3082262351454</v>
      </c>
      <c r="J591" s="57">
        <f t="shared" si="31"/>
        <v>5.4378009039872104E-2</v>
      </c>
      <c r="K591" s="57">
        <f t="shared" si="32"/>
        <v>3.6470555181188302E-2</v>
      </c>
      <c r="L591" s="57">
        <f t="shared" si="33"/>
        <v>6.1198908312373082E-2</v>
      </c>
    </row>
    <row r="592" spans="1:12" x14ac:dyDescent="0.3">
      <c r="A592" s="7" t="s">
        <v>1378</v>
      </c>
      <c r="B592" s="7" t="s">
        <v>1379</v>
      </c>
      <c r="C592" s="7" t="s">
        <v>1355</v>
      </c>
      <c r="D592" s="53">
        <f>_xlfn.XLOOKUP(C592,'County PPHU'!$B$3:$B$17,'County PPHU'!$F$3:$F$17)</f>
        <v>2.0542413859078494</v>
      </c>
      <c r="E592" s="61" t="s">
        <v>38</v>
      </c>
      <c r="F592" s="56">
        <f>_xlfn.XLOOKUP(E592,CDP!B:B,CDP!C:C)</f>
        <v>5080.3585020179817</v>
      </c>
      <c r="G592" s="56">
        <f>_xlfn.XLOOKUP(E592,CDP!B:B,CDP!D:D)</f>
        <v>5434.2214815530597</v>
      </c>
      <c r="H592" s="56">
        <f>_xlfn.XLOOKUP(E592,CDP!B:B,CDP!E:E)</f>
        <v>5791.0324309437701</v>
      </c>
      <c r="I592" s="56">
        <f>_xlfn.XLOOKUP(E592,CDP!B:B,CDP!F:F)</f>
        <v>6535.7298212637788</v>
      </c>
      <c r="J592" s="57">
        <f t="shared" si="31"/>
        <v>6.9653151326726101E-2</v>
      </c>
      <c r="K592" s="57">
        <f t="shared" si="32"/>
        <v>6.5659993911167669E-2</v>
      </c>
      <c r="L592" s="57">
        <f t="shared" si="33"/>
        <v>0.12859492658697555</v>
      </c>
    </row>
    <row r="593" spans="1:12" x14ac:dyDescent="0.3">
      <c r="A593" s="7" t="s">
        <v>1380</v>
      </c>
      <c r="B593" s="7" t="s">
        <v>1381</v>
      </c>
      <c r="C593" s="7" t="s">
        <v>1355</v>
      </c>
      <c r="D593" s="53">
        <f>_xlfn.XLOOKUP(C593,'County PPHU'!$B$3:$B$17,'County PPHU'!$F$3:$F$17)</f>
        <v>2.0542413859078494</v>
      </c>
      <c r="E593" s="58" t="s">
        <v>38</v>
      </c>
      <c r="F593" s="56">
        <f>_xlfn.XLOOKUP(E593,CDP!B:B,CDP!C:C)</f>
        <v>5080.3585020179817</v>
      </c>
      <c r="G593" s="56">
        <f>_xlfn.XLOOKUP(E593,CDP!B:B,CDP!D:D)</f>
        <v>5434.2214815530597</v>
      </c>
      <c r="H593" s="56">
        <f>_xlfn.XLOOKUP(E593,CDP!B:B,CDP!E:E)</f>
        <v>5791.0324309437701</v>
      </c>
      <c r="I593" s="56">
        <f>_xlfn.XLOOKUP(E593,CDP!B:B,CDP!F:F)</f>
        <v>6535.7298212637788</v>
      </c>
      <c r="J593" s="57">
        <f t="shared" si="31"/>
        <v>6.9653151326726101E-2</v>
      </c>
      <c r="K593" s="57">
        <f t="shared" si="32"/>
        <v>6.5659993911167669E-2</v>
      </c>
      <c r="L593" s="57">
        <f t="shared" si="33"/>
        <v>0.12859492658697555</v>
      </c>
    </row>
    <row r="594" spans="1:12" x14ac:dyDescent="0.3">
      <c r="A594" s="7" t="s">
        <v>1382</v>
      </c>
      <c r="B594" s="7" t="s">
        <v>1383</v>
      </c>
      <c r="C594" s="7" t="s">
        <v>1355</v>
      </c>
      <c r="D594" s="53">
        <f>_xlfn.XLOOKUP(C594,'County PPHU'!$B$3:$B$17,'County PPHU'!$F$3:$F$17)</f>
        <v>2.0542413859078494</v>
      </c>
      <c r="E594" s="60" t="s">
        <v>163</v>
      </c>
      <c r="F594" s="56">
        <f>_xlfn.XLOOKUP(E594,CDP!B:B,CDP!C:C)</f>
        <v>98578.2044827051</v>
      </c>
      <c r="G594" s="56">
        <f>_xlfn.XLOOKUP(E594,CDP!B:B,CDP!D:D)</f>
        <v>103938.69097719999</v>
      </c>
      <c r="H594" s="56">
        <f>_xlfn.XLOOKUP(E594,CDP!B:B,CDP!E:E)</f>
        <v>107729.39274194444</v>
      </c>
      <c r="I594" s="56">
        <f>_xlfn.XLOOKUP(E594,CDP!B:B,CDP!F:F)</f>
        <v>114322.31397090633</v>
      </c>
      <c r="J594" s="57">
        <f t="shared" si="31"/>
        <v>5.4378009039872048E-2</v>
      </c>
      <c r="K594" s="57">
        <f t="shared" si="32"/>
        <v>3.647055518118824E-2</v>
      </c>
      <c r="L594" s="57">
        <f t="shared" si="33"/>
        <v>6.1198908312373082E-2</v>
      </c>
    </row>
    <row r="595" spans="1:12" x14ac:dyDescent="0.3">
      <c r="A595" s="7" t="s">
        <v>1384</v>
      </c>
      <c r="B595" s="7" t="s">
        <v>1385</v>
      </c>
      <c r="C595" s="7" t="s">
        <v>1355</v>
      </c>
      <c r="D595" s="53">
        <f>_xlfn.XLOOKUP(C595,'County PPHU'!$B$3:$B$17,'County PPHU'!$F$3:$F$17)</f>
        <v>2.0542413859078494</v>
      </c>
      <c r="E595" s="60" t="s">
        <v>163</v>
      </c>
      <c r="F595" s="56">
        <f>_xlfn.XLOOKUP(E595,CDP!B:B,CDP!C:C)</f>
        <v>98578.2044827051</v>
      </c>
      <c r="G595" s="56">
        <f>_xlfn.XLOOKUP(E595,CDP!B:B,CDP!D:D)</f>
        <v>103938.69097719999</v>
      </c>
      <c r="H595" s="56">
        <f>_xlfn.XLOOKUP(E595,CDP!B:B,CDP!E:E)</f>
        <v>107729.39274194444</v>
      </c>
      <c r="I595" s="56">
        <f>_xlfn.XLOOKUP(E595,CDP!B:B,CDP!F:F)</f>
        <v>114322.31397090633</v>
      </c>
      <c r="J595" s="57">
        <f t="shared" si="31"/>
        <v>5.4378009039872048E-2</v>
      </c>
      <c r="K595" s="57">
        <f t="shared" si="32"/>
        <v>3.647055518118824E-2</v>
      </c>
      <c r="L595" s="57">
        <f t="shared" si="33"/>
        <v>6.1198908312373082E-2</v>
      </c>
    </row>
    <row r="596" spans="1:12" x14ac:dyDescent="0.3">
      <c r="A596" s="7" t="s">
        <v>1386</v>
      </c>
      <c r="B596" s="7" t="s">
        <v>1387</v>
      </c>
      <c r="C596" s="7" t="s">
        <v>1355</v>
      </c>
      <c r="D596" s="53">
        <f>_xlfn.XLOOKUP(C596,'County PPHU'!$B$3:$B$17,'County PPHU'!$F$3:$F$17)</f>
        <v>2.0542413859078494</v>
      </c>
      <c r="E596" s="60" t="s">
        <v>163</v>
      </c>
      <c r="F596" s="56">
        <f>_xlfn.XLOOKUP(E596,CDP!B:B,CDP!C:C)</f>
        <v>98578.2044827051</v>
      </c>
      <c r="G596" s="56">
        <f>_xlfn.XLOOKUP(E596,CDP!B:B,CDP!D:D)</f>
        <v>103938.69097719999</v>
      </c>
      <c r="H596" s="56">
        <f>_xlfn.XLOOKUP(E596,CDP!B:B,CDP!E:E)</f>
        <v>107729.39274194444</v>
      </c>
      <c r="I596" s="56">
        <f>_xlfn.XLOOKUP(E596,CDP!B:B,CDP!F:F)</f>
        <v>114322.31397090633</v>
      </c>
      <c r="J596" s="57">
        <f t="shared" si="31"/>
        <v>5.4378009039872048E-2</v>
      </c>
      <c r="K596" s="57">
        <f t="shared" si="32"/>
        <v>3.647055518118824E-2</v>
      </c>
      <c r="L596" s="57">
        <f t="shared" si="33"/>
        <v>6.1198908312373082E-2</v>
      </c>
    </row>
    <row r="597" spans="1:12" x14ac:dyDescent="0.3">
      <c r="A597" s="7" t="s">
        <v>1388</v>
      </c>
      <c r="B597" s="7" t="s">
        <v>1389</v>
      </c>
      <c r="C597" s="7" t="s">
        <v>1355</v>
      </c>
      <c r="D597" s="53">
        <f>_xlfn.XLOOKUP(C597,'County PPHU'!$B$3:$B$17,'County PPHU'!$F$3:$F$17)</f>
        <v>2.0542413859078494</v>
      </c>
      <c r="E597" s="61" t="s">
        <v>116</v>
      </c>
      <c r="F597" s="56">
        <f>_xlfn.XLOOKUP(E597,CDP!B:B,CDP!C:C)</f>
        <v>50330.409166521917</v>
      </c>
      <c r="G597" s="56">
        <f>_xlfn.XLOOKUP(E597,CDP!B:B,CDP!D:D)</f>
        <v>52648.735514541971</v>
      </c>
      <c r="H597" s="56">
        <f>_xlfn.XLOOKUP(E597,CDP!B:B,CDP!E:E)</f>
        <v>54190.658804777428</v>
      </c>
      <c r="I597" s="56">
        <f>_xlfn.XLOOKUP(E597,CDP!B:B,CDP!F:F)</f>
        <v>56841.155383735146</v>
      </c>
      <c r="J597" s="57">
        <f t="shared" si="31"/>
        <v>4.6062139895380126E-2</v>
      </c>
      <c r="K597" s="57">
        <f t="shared" si="32"/>
        <v>2.9286995692604345E-2</v>
      </c>
      <c r="L597" s="57">
        <f t="shared" si="33"/>
        <v>4.8910580484104606E-2</v>
      </c>
    </row>
    <row r="598" spans="1:12" x14ac:dyDescent="0.3">
      <c r="A598" s="7" t="s">
        <v>1390</v>
      </c>
      <c r="B598" s="7" t="s">
        <v>1391</v>
      </c>
      <c r="C598" s="7" t="s">
        <v>1355</v>
      </c>
      <c r="D598" s="53">
        <f>_xlfn.XLOOKUP(C598,'County PPHU'!$B$3:$B$17,'County PPHU'!$F$3:$F$17)</f>
        <v>2.0542413859078494</v>
      </c>
      <c r="E598" s="60" t="s">
        <v>163</v>
      </c>
      <c r="F598" s="56">
        <f>_xlfn.XLOOKUP(E598,CDP!B:B,CDP!C:C)</f>
        <v>98578.2044827051</v>
      </c>
      <c r="G598" s="56">
        <f>_xlfn.XLOOKUP(E598,CDP!B:B,CDP!D:D)</f>
        <v>103938.69097719999</v>
      </c>
      <c r="H598" s="56">
        <f>_xlfn.XLOOKUP(E598,CDP!B:B,CDP!E:E)</f>
        <v>107729.39274194444</v>
      </c>
      <c r="I598" s="56">
        <f>_xlfn.XLOOKUP(E598,CDP!B:B,CDP!F:F)</f>
        <v>114322.31397090633</v>
      </c>
      <c r="J598" s="57">
        <f t="shared" si="31"/>
        <v>5.4378009039872048E-2</v>
      </c>
      <c r="K598" s="57">
        <f t="shared" si="32"/>
        <v>3.647055518118824E-2</v>
      </c>
      <c r="L598" s="57">
        <f t="shared" si="33"/>
        <v>6.1198908312373082E-2</v>
      </c>
    </row>
    <row r="599" spans="1:12" x14ac:dyDescent="0.3">
      <c r="A599" s="7" t="s">
        <v>1392</v>
      </c>
      <c r="B599" s="7" t="s">
        <v>1393</v>
      </c>
      <c r="C599" s="7" t="s">
        <v>1355</v>
      </c>
      <c r="D599" s="53">
        <f>_xlfn.XLOOKUP(C599,'County PPHU'!$B$3:$B$17,'County PPHU'!$F$3:$F$17)</f>
        <v>2.0542413859078494</v>
      </c>
      <c r="E599" s="58" t="s">
        <v>116</v>
      </c>
      <c r="F599" s="56">
        <f>_xlfn.XLOOKUP(E599,CDP!B:B,CDP!C:C)</f>
        <v>50330.409166521917</v>
      </c>
      <c r="G599" s="56">
        <f>_xlfn.XLOOKUP(E599,CDP!B:B,CDP!D:D)</f>
        <v>52648.735514541971</v>
      </c>
      <c r="H599" s="56">
        <f>_xlfn.XLOOKUP(E599,CDP!B:B,CDP!E:E)</f>
        <v>54190.658804777428</v>
      </c>
      <c r="I599" s="56">
        <f>_xlfn.XLOOKUP(E599,CDP!B:B,CDP!F:F)</f>
        <v>56841.155383735146</v>
      </c>
      <c r="J599" s="57">
        <f t="shared" si="31"/>
        <v>4.6062139895380126E-2</v>
      </c>
      <c r="K599" s="57">
        <f t="shared" si="32"/>
        <v>2.9286995692604345E-2</v>
      </c>
      <c r="L599" s="57">
        <f t="shared" si="33"/>
        <v>4.8910580484104606E-2</v>
      </c>
    </row>
    <row r="600" spans="1:12" x14ac:dyDescent="0.3">
      <c r="A600" s="7" t="s">
        <v>1394</v>
      </c>
      <c r="B600" s="7" t="s">
        <v>1395</v>
      </c>
      <c r="C600" s="7" t="s">
        <v>1355</v>
      </c>
      <c r="D600" s="53">
        <f>_xlfn.XLOOKUP(C600,'County PPHU'!$B$3:$B$17,'County PPHU'!$F$3:$F$17)</f>
        <v>2.0542413859078494</v>
      </c>
      <c r="E600" s="61" t="s">
        <v>116</v>
      </c>
      <c r="F600" s="56">
        <f>_xlfn.XLOOKUP(E600,CDP!B:B,CDP!C:C)</f>
        <v>50330.409166521917</v>
      </c>
      <c r="G600" s="56">
        <f>_xlfn.XLOOKUP(E600,CDP!B:B,CDP!D:D)</f>
        <v>52648.735514541971</v>
      </c>
      <c r="H600" s="56">
        <f>_xlfn.XLOOKUP(E600,CDP!B:B,CDP!E:E)</f>
        <v>54190.658804777428</v>
      </c>
      <c r="I600" s="56">
        <f>_xlfn.XLOOKUP(E600,CDP!B:B,CDP!F:F)</f>
        <v>56841.155383735146</v>
      </c>
      <c r="J600" s="57">
        <f t="shared" si="31"/>
        <v>4.6062139895380126E-2</v>
      </c>
      <c r="K600" s="57">
        <f t="shared" si="32"/>
        <v>2.9286995692604345E-2</v>
      </c>
      <c r="L600" s="57">
        <f t="shared" si="33"/>
        <v>4.8910580484104606E-2</v>
      </c>
    </row>
    <row r="601" spans="1:12" x14ac:dyDescent="0.3">
      <c r="A601" s="7" t="s">
        <v>1396</v>
      </c>
      <c r="B601" s="7" t="s">
        <v>1397</v>
      </c>
      <c r="C601" s="7" t="s">
        <v>1355</v>
      </c>
      <c r="D601" s="53">
        <f>_xlfn.XLOOKUP(C601,'County PPHU'!$B$3:$B$17,'County PPHU'!$F$3:$F$17)</f>
        <v>2.0542413859078494</v>
      </c>
      <c r="E601" s="61" t="s">
        <v>73</v>
      </c>
      <c r="F601" s="56">
        <f>_xlfn.XLOOKUP(E601,CDP!B:B,CDP!C:C)</f>
        <v>468.96915320369311</v>
      </c>
      <c r="G601" s="56">
        <f>_xlfn.XLOOKUP(E601,CDP!B:B,CDP!D:D)</f>
        <v>470.58611427297984</v>
      </c>
      <c r="H601" s="56">
        <f>_xlfn.XLOOKUP(E601,CDP!B:B,CDP!E:E)</f>
        <v>472.25498629132159</v>
      </c>
      <c r="I601" s="56">
        <f>_xlfn.XLOOKUP(E601,CDP!B:B,CDP!F:F)</f>
        <v>477.33963783424946</v>
      </c>
      <c r="J601" s="57">
        <f t="shared" si="31"/>
        <v>3.4479049597200616E-3</v>
      </c>
      <c r="K601" s="57">
        <f t="shared" si="32"/>
        <v>3.5463690230639854E-3</v>
      </c>
      <c r="L601" s="57">
        <f t="shared" si="33"/>
        <v>1.0766750358441501E-2</v>
      </c>
    </row>
    <row r="602" spans="1:12" x14ac:dyDescent="0.3">
      <c r="A602" s="7" t="s">
        <v>1398</v>
      </c>
      <c r="B602" s="7" t="s">
        <v>1399</v>
      </c>
      <c r="C602" s="7" t="s">
        <v>1355</v>
      </c>
      <c r="D602" s="53">
        <f>_xlfn.XLOOKUP(C602,'County PPHU'!$B$3:$B$17,'County PPHU'!$F$3:$F$17)</f>
        <v>2.0542413859078494</v>
      </c>
      <c r="E602" s="58" t="s">
        <v>30</v>
      </c>
      <c r="F602" s="56">
        <f>_xlfn.XLOOKUP(E602,CDP!B:B,CDP!C:C)</f>
        <v>13300.31163919026</v>
      </c>
      <c r="G602" s="56">
        <f>_xlfn.XLOOKUP(E602,CDP!B:B,CDP!D:D)</f>
        <v>14372.068991457189</v>
      </c>
      <c r="H602" s="56">
        <f>_xlfn.XLOOKUP(E602,CDP!B:B,CDP!E:E)</f>
        <v>15452.575010463441</v>
      </c>
      <c r="I602" s="56">
        <f>_xlfn.XLOOKUP(E602,CDP!B:B,CDP!F:F)</f>
        <v>17700.193288923856</v>
      </c>
      <c r="J602" s="57">
        <f t="shared" si="31"/>
        <v>8.0581371425081746E-2</v>
      </c>
      <c r="K602" s="57">
        <f t="shared" si="32"/>
        <v>7.5180965221396376E-2</v>
      </c>
      <c r="L602" s="57">
        <f t="shared" si="33"/>
        <v>0.14545266901720133</v>
      </c>
    </row>
    <row r="603" spans="1:12" x14ac:dyDescent="0.3">
      <c r="A603" s="7" t="s">
        <v>1400</v>
      </c>
      <c r="B603" s="7" t="s">
        <v>1401</v>
      </c>
      <c r="C603" s="7" t="s">
        <v>1355</v>
      </c>
      <c r="D603" s="53">
        <f>_xlfn.XLOOKUP(C603,'County PPHU'!$B$3:$B$17,'County PPHU'!$F$3:$F$17)</f>
        <v>2.0542413859078494</v>
      </c>
      <c r="E603" s="58" t="s">
        <v>90</v>
      </c>
      <c r="F603" s="56">
        <f>_xlfn.XLOOKUP(E603,CDP!B:B,CDP!C:C)</f>
        <v>1721.9962168859126</v>
      </c>
      <c r="G603" s="56">
        <f>_xlfn.XLOOKUP(E603,CDP!B:B,CDP!D:D)</f>
        <v>1815.63494273436</v>
      </c>
      <c r="H603" s="56">
        <f>_xlfn.XLOOKUP(E603,CDP!B:B,CDP!E:E)</f>
        <v>1881.8521571022472</v>
      </c>
      <c r="I603" s="56">
        <f>_xlfn.XLOOKUP(E603,CDP!B:B,CDP!F:F)</f>
        <v>1997.0194547221895</v>
      </c>
      <c r="J603" s="57">
        <f t="shared" si="31"/>
        <v>5.4378009039871916E-2</v>
      </c>
      <c r="K603" s="57">
        <f t="shared" si="32"/>
        <v>3.6470555181188337E-2</v>
      </c>
      <c r="L603" s="57">
        <f t="shared" si="33"/>
        <v>6.1198908312373249E-2</v>
      </c>
    </row>
    <row r="604" spans="1:12" x14ac:dyDescent="0.3">
      <c r="A604" s="7" t="s">
        <v>1402</v>
      </c>
      <c r="B604" s="7" t="s">
        <v>1403</v>
      </c>
      <c r="C604" s="7" t="s">
        <v>1355</v>
      </c>
      <c r="D604" s="53">
        <f>_xlfn.XLOOKUP(C604,'County PPHU'!$B$3:$B$17,'County PPHU'!$F$3:$F$17)</f>
        <v>2.0542413859078494</v>
      </c>
      <c r="E604" s="60" t="s">
        <v>163</v>
      </c>
      <c r="F604" s="56">
        <f>_xlfn.XLOOKUP(E604,CDP!B:B,CDP!C:C)</f>
        <v>98578.2044827051</v>
      </c>
      <c r="G604" s="56">
        <f>_xlfn.XLOOKUP(E604,CDP!B:B,CDP!D:D)</f>
        <v>103938.69097719999</v>
      </c>
      <c r="H604" s="56">
        <f>_xlfn.XLOOKUP(E604,CDP!B:B,CDP!E:E)</f>
        <v>107729.39274194444</v>
      </c>
      <c r="I604" s="56">
        <f>_xlfn.XLOOKUP(E604,CDP!B:B,CDP!F:F)</f>
        <v>114322.31397090633</v>
      </c>
      <c r="J604" s="57">
        <f t="shared" si="31"/>
        <v>5.4378009039872048E-2</v>
      </c>
      <c r="K604" s="57">
        <f t="shared" si="32"/>
        <v>3.647055518118824E-2</v>
      </c>
      <c r="L604" s="57">
        <f t="shared" si="33"/>
        <v>6.1198908312373082E-2</v>
      </c>
    </row>
    <row r="605" spans="1:12" x14ac:dyDescent="0.3">
      <c r="A605" s="7" t="s">
        <v>1404</v>
      </c>
      <c r="B605" s="7" t="s">
        <v>1405</v>
      </c>
      <c r="C605" s="7" t="s">
        <v>1355</v>
      </c>
      <c r="D605" s="53">
        <f>_xlfn.XLOOKUP(C605,'County PPHU'!$B$3:$B$17,'County PPHU'!$F$3:$F$17)</f>
        <v>2.0542413859078494</v>
      </c>
      <c r="E605" s="61" t="s">
        <v>1961</v>
      </c>
      <c r="F605" s="56">
        <f>_xlfn.XLOOKUP(E605,CDP!B:B,CDP!C:C)</f>
        <v>2561.9494398608722</v>
      </c>
      <c r="G605" s="56">
        <f>_xlfn.XLOOKUP(E605,CDP!B:B,CDP!D:D)</f>
        <v>2517.5398731282398</v>
      </c>
      <c r="H605" s="56">
        <f>_xlfn.XLOOKUP(E605,CDP!B:B,CDP!E:E)</f>
        <v>2473.5074669129799</v>
      </c>
      <c r="I605" s="56">
        <f>_xlfn.XLOOKUP(E605,CDP!B:B,CDP!F:F)</f>
        <v>2354.7158452857484</v>
      </c>
      <c r="J605" s="57">
        <f t="shared" si="31"/>
        <v>-1.733428694636692E-2</v>
      </c>
      <c r="K605" s="57">
        <f t="shared" si="32"/>
        <v>-1.7490251767312118E-2</v>
      </c>
      <c r="L605" s="57">
        <f t="shared" si="33"/>
        <v>-4.8025576318751699E-2</v>
      </c>
    </row>
    <row r="606" spans="1:12" x14ac:dyDescent="0.3">
      <c r="A606" s="7" t="s">
        <v>1406</v>
      </c>
      <c r="B606" s="7" t="s">
        <v>1407</v>
      </c>
      <c r="C606" s="7" t="s">
        <v>1355</v>
      </c>
      <c r="D606" s="53">
        <f>_xlfn.XLOOKUP(C606,'County PPHU'!$B$3:$B$17,'County PPHU'!$F$3:$F$17)</f>
        <v>2.0542413859078494</v>
      </c>
      <c r="E606" s="61" t="s">
        <v>43</v>
      </c>
      <c r="F606" s="56">
        <f>_xlfn.XLOOKUP(E606,CDP!B:B,CDP!C:C)</f>
        <v>3715.8865732801273</v>
      </c>
      <c r="G606" s="56">
        <f>_xlfn.XLOOKUP(E606,CDP!B:B,CDP!D:D)</f>
        <v>3917.9490869530928</v>
      </c>
      <c r="H606" s="56">
        <f>_xlfn.XLOOKUP(E606,CDP!B:B,CDP!E:E)</f>
        <v>4060.8388653259021</v>
      </c>
      <c r="I606" s="56">
        <f>_xlfn.XLOOKUP(E606,CDP!B:B,CDP!F:F)</f>
        <v>4309.3577707163031</v>
      </c>
      <c r="J606" s="57">
        <f t="shared" si="31"/>
        <v>5.4378009039871916E-2</v>
      </c>
      <c r="K606" s="57">
        <f t="shared" si="32"/>
        <v>3.6470555181188372E-2</v>
      </c>
      <c r="L606" s="57">
        <f t="shared" si="33"/>
        <v>6.1198908312373068E-2</v>
      </c>
    </row>
    <row r="607" spans="1:12" x14ac:dyDescent="0.3">
      <c r="A607" s="7" t="s">
        <v>1408</v>
      </c>
      <c r="B607" s="7" t="s">
        <v>1409</v>
      </c>
      <c r="C607" s="7" t="s">
        <v>1355</v>
      </c>
      <c r="D607" s="53">
        <f>_xlfn.XLOOKUP(C607,'County PPHU'!$B$3:$B$17,'County PPHU'!$F$3:$F$17)</f>
        <v>2.0542413859078494</v>
      </c>
      <c r="E607" s="59" t="s">
        <v>163</v>
      </c>
      <c r="F607" s="56">
        <f>_xlfn.XLOOKUP(E607,CDP!B:B,CDP!C:C)</f>
        <v>98578.2044827051</v>
      </c>
      <c r="G607" s="56">
        <f>_xlfn.XLOOKUP(E607,CDP!B:B,CDP!D:D)</f>
        <v>103938.69097719999</v>
      </c>
      <c r="H607" s="56">
        <f>_xlfn.XLOOKUP(E607,CDP!B:B,CDP!E:E)</f>
        <v>107729.39274194444</v>
      </c>
      <c r="I607" s="56">
        <f>_xlfn.XLOOKUP(E607,CDP!B:B,CDP!F:F)</f>
        <v>114322.31397090633</v>
      </c>
      <c r="J607" s="57">
        <f t="shared" si="31"/>
        <v>5.4378009039872048E-2</v>
      </c>
      <c r="K607" s="57">
        <f t="shared" si="32"/>
        <v>3.647055518118824E-2</v>
      </c>
      <c r="L607" s="57">
        <f t="shared" si="33"/>
        <v>6.1198908312373082E-2</v>
      </c>
    </row>
    <row r="608" spans="1:12" x14ac:dyDescent="0.3">
      <c r="A608" s="7" t="s">
        <v>1410</v>
      </c>
      <c r="B608" s="7" t="s">
        <v>1411</v>
      </c>
      <c r="C608" s="7" t="s">
        <v>1355</v>
      </c>
      <c r="D608" s="53">
        <f>_xlfn.XLOOKUP(C608,'County PPHU'!$B$3:$B$17,'County PPHU'!$F$3:$F$17)</f>
        <v>2.0542413859078494</v>
      </c>
      <c r="E608" s="60" t="s">
        <v>163</v>
      </c>
      <c r="F608" s="56">
        <f>_xlfn.XLOOKUP(E608,CDP!B:B,CDP!C:C)</f>
        <v>98578.2044827051</v>
      </c>
      <c r="G608" s="56">
        <f>_xlfn.XLOOKUP(E608,CDP!B:B,CDP!D:D)</f>
        <v>103938.69097719999</v>
      </c>
      <c r="H608" s="56">
        <f>_xlfn.XLOOKUP(E608,CDP!B:B,CDP!E:E)</f>
        <v>107729.39274194444</v>
      </c>
      <c r="I608" s="56">
        <f>_xlfn.XLOOKUP(E608,CDP!B:B,CDP!F:F)</f>
        <v>114322.31397090633</v>
      </c>
      <c r="J608" s="57">
        <f t="shared" si="31"/>
        <v>5.4378009039872048E-2</v>
      </c>
      <c r="K608" s="57">
        <f t="shared" si="32"/>
        <v>3.647055518118824E-2</v>
      </c>
      <c r="L608" s="57">
        <f t="shared" si="33"/>
        <v>6.1198908312373082E-2</v>
      </c>
    </row>
    <row r="609" spans="1:12" x14ac:dyDescent="0.3">
      <c r="A609" s="7" t="s">
        <v>1412</v>
      </c>
      <c r="B609" s="7" t="s">
        <v>1413</v>
      </c>
      <c r="C609" s="7" t="s">
        <v>1355</v>
      </c>
      <c r="D609" s="53">
        <f>_xlfn.XLOOKUP(C609,'County PPHU'!$B$3:$B$17,'County PPHU'!$F$3:$F$17)</f>
        <v>2.0542413859078494</v>
      </c>
      <c r="E609" s="61" t="s">
        <v>117</v>
      </c>
      <c r="F609" s="56">
        <f>_xlfn.XLOOKUP(E609,CDP!B:B,CDP!C:C)</f>
        <v>53686.832643783928</v>
      </c>
      <c r="G609" s="56">
        <f>_xlfn.XLOOKUP(E609,CDP!B:B,CDP!D:D)</f>
        <v>57947.541882000092</v>
      </c>
      <c r="H609" s="56">
        <f>_xlfn.XLOOKUP(E609,CDP!B:B,CDP!E:E)</f>
        <v>61272.980369628567</v>
      </c>
      <c r="I609" s="56">
        <f>_xlfn.XLOOKUP(E609,CDP!B:B,CDP!F:F)</f>
        <v>67156.913701778831</v>
      </c>
      <c r="J609" s="57">
        <f t="shared" si="31"/>
        <v>7.9362276155985637E-2</v>
      </c>
      <c r="K609" s="57">
        <f t="shared" si="32"/>
        <v>5.7387050073670794E-2</v>
      </c>
      <c r="L609" s="57">
        <f t="shared" si="33"/>
        <v>9.6028188879592635E-2</v>
      </c>
    </row>
    <row r="610" spans="1:12" x14ac:dyDescent="0.3">
      <c r="A610" s="7" t="s">
        <v>1414</v>
      </c>
      <c r="B610" s="7" t="s">
        <v>1415</v>
      </c>
      <c r="C610" s="7" t="s">
        <v>1355</v>
      </c>
      <c r="D610" s="53">
        <f>_xlfn.XLOOKUP(C610,'County PPHU'!$B$3:$B$17,'County PPHU'!$F$3:$F$17)</f>
        <v>2.0542413859078494</v>
      </c>
      <c r="E610" s="61" t="s">
        <v>79</v>
      </c>
      <c r="F610" s="56">
        <f>_xlfn.XLOOKUP(E610,CDP!B:B,CDP!C:C)</f>
        <v>5648.9875895403729</v>
      </c>
      <c r="G610" s="56">
        <f>_xlfn.XLOOKUP(E610,CDP!B:B,CDP!D:D)</f>
        <v>5956.1682877505227</v>
      </c>
      <c r="H610" s="56">
        <f>_xlfn.XLOOKUP(E610,CDP!B:B,CDP!E:E)</f>
        <v>6173.3930519573723</v>
      </c>
      <c r="I610" s="56">
        <f>_xlfn.XLOOKUP(E610,CDP!B:B,CDP!F:F)</f>
        <v>6551.1979673203532</v>
      </c>
      <c r="J610" s="57">
        <f t="shared" si="31"/>
        <v>5.4378009039871764E-2</v>
      </c>
      <c r="K610" s="57">
        <f t="shared" si="32"/>
        <v>3.6470555181188358E-2</v>
      </c>
      <c r="L610" s="57">
        <f t="shared" si="33"/>
        <v>6.1198908312373179E-2</v>
      </c>
    </row>
    <row r="611" spans="1:12" x14ac:dyDescent="0.3">
      <c r="A611" s="7" t="s">
        <v>1416</v>
      </c>
      <c r="B611" s="7" t="s">
        <v>1417</v>
      </c>
      <c r="C611" s="7" t="s">
        <v>1355</v>
      </c>
      <c r="D611" s="53">
        <f>_xlfn.XLOOKUP(C611,'County PPHU'!$B$3:$B$17,'County PPHU'!$F$3:$F$17)</f>
        <v>2.0542413859078494</v>
      </c>
      <c r="E611" s="61" t="s">
        <v>117</v>
      </c>
      <c r="F611" s="56">
        <f>_xlfn.XLOOKUP(E611,CDP!B:B,CDP!C:C)</f>
        <v>53686.832643783928</v>
      </c>
      <c r="G611" s="56">
        <f>_xlfn.XLOOKUP(E611,CDP!B:B,CDP!D:D)</f>
        <v>57947.541882000092</v>
      </c>
      <c r="H611" s="56">
        <f>_xlfn.XLOOKUP(E611,CDP!B:B,CDP!E:E)</f>
        <v>61272.980369628567</v>
      </c>
      <c r="I611" s="56">
        <f>_xlfn.XLOOKUP(E611,CDP!B:B,CDP!F:F)</f>
        <v>67156.913701778831</v>
      </c>
      <c r="J611" s="57">
        <f t="shared" si="31"/>
        <v>7.9362276155985637E-2</v>
      </c>
      <c r="K611" s="57">
        <f t="shared" si="32"/>
        <v>5.7387050073670794E-2</v>
      </c>
      <c r="L611" s="57">
        <f t="shared" si="33"/>
        <v>9.6028188879592635E-2</v>
      </c>
    </row>
    <row r="612" spans="1:12" x14ac:dyDescent="0.3">
      <c r="A612" s="7" t="s">
        <v>1418</v>
      </c>
      <c r="B612" s="7" t="s">
        <v>1419</v>
      </c>
      <c r="C612" s="7" t="s">
        <v>1355</v>
      </c>
      <c r="D612" s="53">
        <f>_xlfn.XLOOKUP(C612,'County PPHU'!$B$3:$B$17,'County PPHU'!$F$3:$F$17)</f>
        <v>2.0542413859078494</v>
      </c>
      <c r="E612" s="59" t="s">
        <v>163</v>
      </c>
      <c r="F612" s="56">
        <f>_xlfn.XLOOKUP(E612,CDP!B:B,CDP!C:C)</f>
        <v>98578.2044827051</v>
      </c>
      <c r="G612" s="56">
        <f>_xlfn.XLOOKUP(E612,CDP!B:B,CDP!D:D)</f>
        <v>103938.69097719999</v>
      </c>
      <c r="H612" s="56">
        <f>_xlfn.XLOOKUP(E612,CDP!B:B,CDP!E:E)</f>
        <v>107729.39274194444</v>
      </c>
      <c r="I612" s="56">
        <f>_xlfn.XLOOKUP(E612,CDP!B:B,CDP!F:F)</f>
        <v>114322.31397090633</v>
      </c>
      <c r="J612" s="57">
        <f t="shared" si="31"/>
        <v>5.4378009039872048E-2</v>
      </c>
      <c r="K612" s="57">
        <f t="shared" si="32"/>
        <v>3.647055518118824E-2</v>
      </c>
      <c r="L612" s="57">
        <f t="shared" si="33"/>
        <v>6.1198908312373082E-2</v>
      </c>
    </row>
    <row r="613" spans="1:12" x14ac:dyDescent="0.3">
      <c r="A613" s="7" t="s">
        <v>1420</v>
      </c>
      <c r="B613" s="7" t="s">
        <v>1421</v>
      </c>
      <c r="C613" s="7" t="s">
        <v>1355</v>
      </c>
      <c r="D613" s="53">
        <f>_xlfn.XLOOKUP(C613,'County PPHU'!$B$3:$B$17,'County PPHU'!$F$3:$F$17)</f>
        <v>2.0542413859078494</v>
      </c>
      <c r="E613" s="58" t="s">
        <v>22</v>
      </c>
      <c r="F613" s="56">
        <f>_xlfn.XLOOKUP(E613,CDP!B:B,CDP!C:C)</f>
        <v>2958.7829734297738</v>
      </c>
      <c r="G613" s="56">
        <f>_xlfn.XLOOKUP(E613,CDP!B:B,CDP!D:D)</f>
        <v>3119.6757007059578</v>
      </c>
      <c r="H613" s="56">
        <f>_xlfn.XLOOKUP(E613,CDP!B:B,CDP!E:E)</f>
        <v>3233.4520054959667</v>
      </c>
      <c r="I613" s="56">
        <f>_xlfn.XLOOKUP(E613,CDP!B:B,CDP!F:F)</f>
        <v>3431.3357383127732</v>
      </c>
      <c r="J613" s="57">
        <f t="shared" si="31"/>
        <v>5.4378009039872104E-2</v>
      </c>
      <c r="K613" s="57">
        <f t="shared" si="32"/>
        <v>3.6470555181188302E-2</v>
      </c>
      <c r="L613" s="57">
        <f t="shared" si="33"/>
        <v>6.1198908312373075E-2</v>
      </c>
    </row>
    <row r="614" spans="1:12" x14ac:dyDescent="0.3">
      <c r="A614" s="7" t="s">
        <v>1422</v>
      </c>
      <c r="B614" s="7" t="s">
        <v>1423</v>
      </c>
      <c r="C614" s="7" t="s">
        <v>1355</v>
      </c>
      <c r="D614" s="53">
        <f>_xlfn.XLOOKUP(C614,'County PPHU'!$B$3:$B$17,'County PPHU'!$F$3:$F$17)</f>
        <v>2.0542413859078494</v>
      </c>
      <c r="E614" s="61" t="s">
        <v>46</v>
      </c>
      <c r="F614" s="56">
        <f>_xlfn.XLOOKUP(E614,CDP!B:B,CDP!C:C)</f>
        <v>4751.3879279532239</v>
      </c>
      <c r="G614" s="56">
        <f>_xlfn.XLOOKUP(E614,CDP!B:B,CDP!D:D)</f>
        <v>4960.7778935111737</v>
      </c>
      <c r="H614" s="56">
        <f>_xlfn.XLOOKUP(E614,CDP!B:B,CDP!E:E)</f>
        <v>5104.8236986412585</v>
      </c>
      <c r="I614" s="56">
        <f>_xlfn.XLOOKUP(E614,CDP!B:B,CDP!F:F)</f>
        <v>5368.3317064038783</v>
      </c>
      <c r="J614" s="57">
        <f t="shared" si="31"/>
        <v>4.4069221190312209E-2</v>
      </c>
      <c r="K614" s="57">
        <f t="shared" si="32"/>
        <v>2.9036939008799494E-2</v>
      </c>
      <c r="L614" s="57">
        <f t="shared" si="33"/>
        <v>5.1619413973641691E-2</v>
      </c>
    </row>
    <row r="615" spans="1:12" x14ac:dyDescent="0.3">
      <c r="A615" s="7" t="s">
        <v>1424</v>
      </c>
      <c r="B615" s="7" t="s">
        <v>1425</v>
      </c>
      <c r="C615" s="7" t="s">
        <v>1355</v>
      </c>
      <c r="D615" s="53">
        <f>_xlfn.XLOOKUP(C615,'County PPHU'!$B$3:$B$17,'County PPHU'!$F$3:$F$17)</f>
        <v>2.0542413859078494</v>
      </c>
      <c r="E615" s="61" t="s">
        <v>46</v>
      </c>
      <c r="F615" s="56">
        <f>_xlfn.XLOOKUP(E615,CDP!B:B,CDP!C:C)</f>
        <v>4751.3879279532239</v>
      </c>
      <c r="G615" s="56">
        <f>_xlfn.XLOOKUP(E615,CDP!B:B,CDP!D:D)</f>
        <v>4960.7778935111737</v>
      </c>
      <c r="H615" s="56">
        <f>_xlfn.XLOOKUP(E615,CDP!B:B,CDP!E:E)</f>
        <v>5104.8236986412585</v>
      </c>
      <c r="I615" s="56">
        <f>_xlfn.XLOOKUP(E615,CDP!B:B,CDP!F:F)</f>
        <v>5368.3317064038783</v>
      </c>
      <c r="J615" s="57">
        <f t="shared" si="31"/>
        <v>4.4069221190312209E-2</v>
      </c>
      <c r="K615" s="57">
        <f t="shared" si="32"/>
        <v>2.9036939008799494E-2</v>
      </c>
      <c r="L615" s="57">
        <f t="shared" si="33"/>
        <v>5.1619413973641691E-2</v>
      </c>
    </row>
    <row r="616" spans="1:12" x14ac:dyDescent="0.3">
      <c r="A616" s="7" t="s">
        <v>1426</v>
      </c>
      <c r="B616" s="7" t="s">
        <v>1427</v>
      </c>
      <c r="C616" s="7" t="s">
        <v>1355</v>
      </c>
      <c r="D616" s="53">
        <f>_xlfn.XLOOKUP(C616,'County PPHU'!$B$3:$B$17,'County PPHU'!$F$3:$F$17)</f>
        <v>2.0542413859078494</v>
      </c>
      <c r="E616" s="61" t="s">
        <v>174</v>
      </c>
      <c r="F616" s="56">
        <f>_xlfn.XLOOKUP(E616,CDP!B:B,CDP!C:C)</f>
        <v>954.94527046818268</v>
      </c>
      <c r="G616" s="56">
        <f>_xlfn.XLOOKUP(E616,CDP!B:B,CDP!D:D)</f>
        <v>1006.8732930182845</v>
      </c>
      <c r="H616" s="56">
        <f>_xlfn.XLOOKUP(E616,CDP!B:B,CDP!E:E)</f>
        <v>1043.5945210117727</v>
      </c>
      <c r="I616" s="56">
        <f>_xlfn.XLOOKUP(E616,CDP!B:B,CDP!F:F)</f>
        <v>1107.4613664184669</v>
      </c>
      <c r="J616" s="57">
        <f t="shared" si="31"/>
        <v>5.4378009039871937E-2</v>
      </c>
      <c r="K616" s="57">
        <f t="shared" si="32"/>
        <v>3.647055518118842E-2</v>
      </c>
      <c r="L616" s="57">
        <f t="shared" si="33"/>
        <v>6.1198908312372916E-2</v>
      </c>
    </row>
    <row r="617" spans="1:12" x14ac:dyDescent="0.3">
      <c r="A617" s="7" t="s">
        <v>1428</v>
      </c>
      <c r="B617" s="7" t="s">
        <v>1429</v>
      </c>
      <c r="C617" s="7" t="s">
        <v>1355</v>
      </c>
      <c r="D617" s="53">
        <f>_xlfn.XLOOKUP(C617,'County PPHU'!$B$3:$B$17,'County PPHU'!$F$3:$F$17)</f>
        <v>2.0542413859078494</v>
      </c>
      <c r="E617" s="60" t="s">
        <v>163</v>
      </c>
      <c r="F617" s="56">
        <f>_xlfn.XLOOKUP(E617,CDP!B:B,CDP!C:C)</f>
        <v>98578.2044827051</v>
      </c>
      <c r="G617" s="56">
        <f>_xlfn.XLOOKUP(E617,CDP!B:B,CDP!D:D)</f>
        <v>103938.69097719999</v>
      </c>
      <c r="H617" s="56">
        <f>_xlfn.XLOOKUP(E617,CDP!B:B,CDP!E:E)</f>
        <v>107729.39274194444</v>
      </c>
      <c r="I617" s="56">
        <f>_xlfn.XLOOKUP(E617,CDP!B:B,CDP!F:F)</f>
        <v>114322.31397090633</v>
      </c>
      <c r="J617" s="57">
        <f t="shared" si="31"/>
        <v>5.4378009039872048E-2</v>
      </c>
      <c r="K617" s="57">
        <f t="shared" si="32"/>
        <v>3.647055518118824E-2</v>
      </c>
      <c r="L617" s="57">
        <f t="shared" si="33"/>
        <v>6.1198908312373082E-2</v>
      </c>
    </row>
    <row r="618" spans="1:12" x14ac:dyDescent="0.3">
      <c r="A618" s="7" t="s">
        <v>1430</v>
      </c>
      <c r="B618" s="7" t="s">
        <v>1431</v>
      </c>
      <c r="C618" s="7" t="s">
        <v>1355</v>
      </c>
      <c r="D618" s="53">
        <f>_xlfn.XLOOKUP(C618,'County PPHU'!$B$3:$B$17,'County PPHU'!$F$3:$F$17)</f>
        <v>2.0542413859078494</v>
      </c>
      <c r="E618" s="60" t="s">
        <v>163</v>
      </c>
      <c r="F618" s="56">
        <f>_xlfn.XLOOKUP(E618,CDP!B:B,CDP!C:C)</f>
        <v>98578.2044827051</v>
      </c>
      <c r="G618" s="56">
        <f>_xlfn.XLOOKUP(E618,CDP!B:B,CDP!D:D)</f>
        <v>103938.69097719999</v>
      </c>
      <c r="H618" s="56">
        <f>_xlfn.XLOOKUP(E618,CDP!B:B,CDP!E:E)</f>
        <v>107729.39274194444</v>
      </c>
      <c r="I618" s="56">
        <f>_xlfn.XLOOKUP(E618,CDP!B:B,CDP!F:F)</f>
        <v>114322.31397090633</v>
      </c>
      <c r="J618" s="57">
        <f t="shared" ref="J618:J681" si="34">((G618-F618)/F618)</f>
        <v>5.4378009039872048E-2</v>
      </c>
      <c r="K618" s="57">
        <f t="shared" ref="K618:K681" si="35">((H618-G618)/G618)</f>
        <v>3.647055518118824E-2</v>
      </c>
      <c r="L618" s="57">
        <f t="shared" si="33"/>
        <v>6.1198908312373082E-2</v>
      </c>
    </row>
    <row r="619" spans="1:12" x14ac:dyDescent="0.3">
      <c r="A619" s="7" t="s">
        <v>1432</v>
      </c>
      <c r="B619" s="7" t="s">
        <v>1433</v>
      </c>
      <c r="C619" s="7" t="s">
        <v>1355</v>
      </c>
      <c r="D619" s="53">
        <f>_xlfn.XLOOKUP(C619,'County PPHU'!$B$3:$B$17,'County PPHU'!$F$3:$F$17)</f>
        <v>2.0542413859078494</v>
      </c>
      <c r="E619" s="61" t="s">
        <v>30</v>
      </c>
      <c r="F619" s="56">
        <f>_xlfn.XLOOKUP(E619,CDP!B:B,CDP!C:C)</f>
        <v>13300.31163919026</v>
      </c>
      <c r="G619" s="56">
        <f>_xlfn.XLOOKUP(E619,CDP!B:B,CDP!D:D)</f>
        <v>14372.068991457189</v>
      </c>
      <c r="H619" s="56">
        <f>_xlfn.XLOOKUP(E619,CDP!B:B,CDP!E:E)</f>
        <v>15452.575010463441</v>
      </c>
      <c r="I619" s="56">
        <f>_xlfn.XLOOKUP(E619,CDP!B:B,CDP!F:F)</f>
        <v>17700.193288923856</v>
      </c>
      <c r="J619" s="57">
        <f t="shared" si="34"/>
        <v>8.0581371425081746E-2</v>
      </c>
      <c r="K619" s="57">
        <f t="shared" si="35"/>
        <v>7.5180965221396376E-2</v>
      </c>
      <c r="L619" s="57">
        <f t="shared" si="33"/>
        <v>0.14545266901720133</v>
      </c>
    </row>
    <row r="620" spans="1:12" x14ac:dyDescent="0.3">
      <c r="A620" s="7" t="s">
        <v>1434</v>
      </c>
      <c r="B620" s="7" t="s">
        <v>1435</v>
      </c>
      <c r="C620" s="7" t="s">
        <v>1355</v>
      </c>
      <c r="D620" s="53">
        <f>_xlfn.XLOOKUP(C620,'County PPHU'!$B$3:$B$17,'County PPHU'!$F$3:$F$17)</f>
        <v>2.0542413859078494</v>
      </c>
      <c r="E620" s="58" t="s">
        <v>167</v>
      </c>
      <c r="F620" s="56">
        <f>_xlfn.XLOOKUP(E620,CDP!B:B,CDP!C:C)</f>
        <v>13284.128710366998</v>
      </c>
      <c r="G620" s="56">
        <f>_xlfn.XLOOKUP(E620,CDP!B:B,CDP!D:D)</f>
        <v>14006.493181466158</v>
      </c>
      <c r="H620" s="56">
        <f>_xlfn.XLOOKUP(E620,CDP!B:B,CDP!E:E)</f>
        <v>14517.317763935756</v>
      </c>
      <c r="I620" s="56">
        <f>_xlfn.XLOOKUP(E620,CDP!B:B,CDP!F:F)</f>
        <v>15405.761762712445</v>
      </c>
      <c r="J620" s="57">
        <f t="shared" si="34"/>
        <v>5.4378009039871965E-2</v>
      </c>
      <c r="K620" s="57">
        <f t="shared" si="35"/>
        <v>3.6470555181188268E-2</v>
      </c>
      <c r="L620" s="57">
        <f t="shared" si="33"/>
        <v>6.1198908312373068E-2</v>
      </c>
    </row>
    <row r="621" spans="1:12" x14ac:dyDescent="0.3">
      <c r="A621" s="7" t="s">
        <v>1436</v>
      </c>
      <c r="B621" s="7" t="s">
        <v>1437</v>
      </c>
      <c r="C621" s="7" t="s">
        <v>1355</v>
      </c>
      <c r="D621" s="53">
        <f>_xlfn.XLOOKUP(C621,'County PPHU'!$B$3:$B$17,'County PPHU'!$F$3:$F$17)</f>
        <v>2.0542413859078494</v>
      </c>
      <c r="E621" s="61" t="s">
        <v>133</v>
      </c>
      <c r="F621" s="56">
        <f>_xlfn.XLOOKUP(E621,CDP!B:B,CDP!C:C)</f>
        <v>1263.3130140568665</v>
      </c>
      <c r="G621" s="56">
        <f>_xlfn.XLOOKUP(E621,CDP!B:B,CDP!D:D)</f>
        <v>1332.0094605554389</v>
      </c>
      <c r="H621" s="56">
        <f>_xlfn.XLOOKUP(E621,CDP!B:B,CDP!E:E)</f>
        <v>1380.5885850884908</v>
      </c>
      <c r="I621" s="56">
        <f>_xlfn.XLOOKUP(E621,CDP!B:B,CDP!F:F)</f>
        <v>1465.0790993244302</v>
      </c>
      <c r="J621" s="57">
        <f t="shared" si="34"/>
        <v>5.4378009039872145E-2</v>
      </c>
      <c r="K621" s="57">
        <f t="shared" si="35"/>
        <v>3.6470555181188288E-2</v>
      </c>
      <c r="L621" s="57">
        <f t="shared" si="33"/>
        <v>6.1198908312373033E-2</v>
      </c>
    </row>
    <row r="622" spans="1:12" x14ac:dyDescent="0.3">
      <c r="A622" s="7" t="s">
        <v>1438</v>
      </c>
      <c r="B622" s="7" t="s">
        <v>1439</v>
      </c>
      <c r="C622" s="7" t="s">
        <v>1355</v>
      </c>
      <c r="D622" s="53">
        <f>_xlfn.XLOOKUP(C622,'County PPHU'!$B$3:$B$17,'County PPHU'!$F$3:$F$17)</f>
        <v>2.0542413859078494</v>
      </c>
      <c r="E622" s="61" t="s">
        <v>117</v>
      </c>
      <c r="F622" s="56">
        <f>_xlfn.XLOOKUP(E622,CDP!B:B,CDP!C:C)</f>
        <v>53686.832643783928</v>
      </c>
      <c r="G622" s="56">
        <f>_xlfn.XLOOKUP(E622,CDP!B:B,CDP!D:D)</f>
        <v>57947.541882000092</v>
      </c>
      <c r="H622" s="56">
        <f>_xlfn.XLOOKUP(E622,CDP!B:B,CDP!E:E)</f>
        <v>61272.980369628567</v>
      </c>
      <c r="I622" s="56">
        <f>_xlfn.XLOOKUP(E622,CDP!B:B,CDP!F:F)</f>
        <v>67156.913701778831</v>
      </c>
      <c r="J622" s="57">
        <f t="shared" si="34"/>
        <v>7.9362276155985637E-2</v>
      </c>
      <c r="K622" s="57">
        <f t="shared" si="35"/>
        <v>5.7387050073670794E-2</v>
      </c>
      <c r="L622" s="57">
        <f t="shared" si="33"/>
        <v>9.6028188879592635E-2</v>
      </c>
    </row>
    <row r="623" spans="1:12" x14ac:dyDescent="0.3">
      <c r="A623" s="7" t="s">
        <v>1440</v>
      </c>
      <c r="B623" s="7" t="s">
        <v>1441</v>
      </c>
      <c r="C623" s="7" t="s">
        <v>1355</v>
      </c>
      <c r="D623" s="53">
        <f>_xlfn.XLOOKUP(C623,'County PPHU'!$B$3:$B$17,'County PPHU'!$F$3:$F$17)</f>
        <v>2.0542413859078494</v>
      </c>
      <c r="E623" s="58" t="s">
        <v>79</v>
      </c>
      <c r="F623" s="56">
        <f>_xlfn.XLOOKUP(E623,CDP!B:B,CDP!C:C)</f>
        <v>5648.9875895403729</v>
      </c>
      <c r="G623" s="56">
        <f>_xlfn.XLOOKUP(E623,CDP!B:B,CDP!D:D)</f>
        <v>5956.1682877505227</v>
      </c>
      <c r="H623" s="56">
        <f>_xlfn.XLOOKUP(E623,CDP!B:B,CDP!E:E)</f>
        <v>6173.3930519573723</v>
      </c>
      <c r="I623" s="56">
        <f>_xlfn.XLOOKUP(E623,CDP!B:B,CDP!F:F)</f>
        <v>6551.1979673203532</v>
      </c>
      <c r="J623" s="57">
        <f t="shared" si="34"/>
        <v>5.4378009039871764E-2</v>
      </c>
      <c r="K623" s="57">
        <f t="shared" si="35"/>
        <v>3.6470555181188358E-2</v>
      </c>
      <c r="L623" s="57">
        <f t="shared" si="33"/>
        <v>6.1198908312373179E-2</v>
      </c>
    </row>
    <row r="624" spans="1:12" x14ac:dyDescent="0.3">
      <c r="A624" s="7" t="s">
        <v>1442</v>
      </c>
      <c r="B624" s="7" t="s">
        <v>1443</v>
      </c>
      <c r="C624" s="7" t="s">
        <v>1355</v>
      </c>
      <c r="D624" s="53">
        <f>_xlfn.XLOOKUP(C624,'County PPHU'!$B$3:$B$17,'County PPHU'!$F$3:$F$17)</f>
        <v>2.0542413859078494</v>
      </c>
      <c r="E624" s="61" t="s">
        <v>30</v>
      </c>
      <c r="F624" s="56">
        <f>_xlfn.XLOOKUP(E624,CDP!B:B,CDP!C:C)</f>
        <v>13300.31163919026</v>
      </c>
      <c r="G624" s="56">
        <f>_xlfn.XLOOKUP(E624,CDP!B:B,CDP!D:D)</f>
        <v>14372.068991457189</v>
      </c>
      <c r="H624" s="56">
        <f>_xlfn.XLOOKUP(E624,CDP!B:B,CDP!E:E)</f>
        <v>15452.575010463441</v>
      </c>
      <c r="I624" s="56">
        <f>_xlfn.XLOOKUP(E624,CDP!B:B,CDP!F:F)</f>
        <v>17700.193288923856</v>
      </c>
      <c r="J624" s="57">
        <f t="shared" si="34"/>
        <v>8.0581371425081746E-2</v>
      </c>
      <c r="K624" s="57">
        <f t="shared" si="35"/>
        <v>7.5180965221396376E-2</v>
      </c>
      <c r="L624" s="57">
        <f t="shared" si="33"/>
        <v>0.14545266901720133</v>
      </c>
    </row>
    <row r="625" spans="1:12" x14ac:dyDescent="0.3">
      <c r="A625" s="7" t="s">
        <v>1444</v>
      </c>
      <c r="B625" s="7" t="s">
        <v>1445</v>
      </c>
      <c r="C625" s="7" t="s">
        <v>1355</v>
      </c>
      <c r="D625" s="53">
        <f>_xlfn.XLOOKUP(C625,'County PPHU'!$B$3:$B$17,'County PPHU'!$F$3:$F$17)</f>
        <v>2.0542413859078494</v>
      </c>
      <c r="E625" s="59" t="s">
        <v>163</v>
      </c>
      <c r="F625" s="56">
        <f>_xlfn.XLOOKUP(E625,CDP!B:B,CDP!C:C)</f>
        <v>98578.2044827051</v>
      </c>
      <c r="G625" s="56">
        <f>_xlfn.XLOOKUP(E625,CDP!B:B,CDP!D:D)</f>
        <v>103938.69097719999</v>
      </c>
      <c r="H625" s="56">
        <f>_xlfn.XLOOKUP(E625,CDP!B:B,CDP!E:E)</f>
        <v>107729.39274194444</v>
      </c>
      <c r="I625" s="56">
        <f>_xlfn.XLOOKUP(E625,CDP!B:B,CDP!F:F)</f>
        <v>114322.31397090633</v>
      </c>
      <c r="J625" s="57">
        <f t="shared" si="34"/>
        <v>5.4378009039872048E-2</v>
      </c>
      <c r="K625" s="57">
        <f t="shared" si="35"/>
        <v>3.647055518118824E-2</v>
      </c>
      <c r="L625" s="57">
        <f t="shared" si="33"/>
        <v>6.1198908312373082E-2</v>
      </c>
    </row>
    <row r="626" spans="1:12" x14ac:dyDescent="0.3">
      <c r="A626" s="7" t="s">
        <v>1446</v>
      </c>
      <c r="B626" s="7" t="s">
        <v>1447</v>
      </c>
      <c r="C626" s="7" t="s">
        <v>1355</v>
      </c>
      <c r="D626" s="53">
        <f>_xlfn.XLOOKUP(C626,'County PPHU'!$B$3:$B$17,'County PPHU'!$F$3:$F$17)</f>
        <v>2.0542413859078494</v>
      </c>
      <c r="E626" s="61" t="s">
        <v>168</v>
      </c>
      <c r="F626" s="56">
        <f>_xlfn.XLOOKUP(E626,CDP!B:B,CDP!C:C)</f>
        <v>6773.037751653962</v>
      </c>
      <c r="G626" s="56">
        <f>_xlfn.XLOOKUP(E626,CDP!B:B,CDP!D:D)</f>
        <v>7141.3420597407958</v>
      </c>
      <c r="H626" s="56">
        <f>_xlfn.XLOOKUP(E626,CDP!B:B,CDP!E:E)</f>
        <v>7401.7907693983134</v>
      </c>
      <c r="I626" s="56">
        <f>_xlfn.XLOOKUP(E626,CDP!B:B,CDP!F:F)</f>
        <v>7854.7722840420911</v>
      </c>
      <c r="J626" s="57">
        <f t="shared" si="34"/>
        <v>5.4378009039872041E-2</v>
      </c>
      <c r="K626" s="57">
        <f t="shared" si="35"/>
        <v>3.6470555181188302E-2</v>
      </c>
      <c r="L626" s="57">
        <f t="shared" si="33"/>
        <v>6.1198908312373207E-2</v>
      </c>
    </row>
    <row r="627" spans="1:12" x14ac:dyDescent="0.3">
      <c r="A627" s="7" t="s">
        <v>1448</v>
      </c>
      <c r="B627" s="7" t="s">
        <v>1449</v>
      </c>
      <c r="C627" s="7" t="s">
        <v>1355</v>
      </c>
      <c r="D627" s="53">
        <f>_xlfn.XLOOKUP(C627,'County PPHU'!$B$3:$B$17,'County PPHU'!$F$3:$F$17)</f>
        <v>2.0542413859078494</v>
      </c>
      <c r="E627" s="61" t="s">
        <v>36</v>
      </c>
      <c r="F627" s="56">
        <f>_xlfn.XLOOKUP(E627,CDP!B:B,CDP!C:C)</f>
        <v>14798.655404067267</v>
      </c>
      <c r="G627" s="56">
        <f>_xlfn.XLOOKUP(E627,CDP!B:B,CDP!D:D)</f>
        <v>15875.81898425781</v>
      </c>
      <c r="H627" s="56">
        <f>_xlfn.XLOOKUP(E627,CDP!B:B,CDP!E:E)</f>
        <v>16701.00519836356</v>
      </c>
      <c r="I627" s="56">
        <f>_xlfn.XLOOKUP(E627,CDP!B:B,CDP!F:F)</f>
        <v>18156.552880431969</v>
      </c>
      <c r="J627" s="57">
        <f t="shared" si="34"/>
        <v>7.2787935848178151E-2</v>
      </c>
      <c r="K627" s="57">
        <f t="shared" si="35"/>
        <v>5.197755246037955E-2</v>
      </c>
      <c r="L627" s="57">
        <f t="shared" si="33"/>
        <v>8.7153297947061892E-2</v>
      </c>
    </row>
    <row r="628" spans="1:12" x14ac:dyDescent="0.3">
      <c r="A628" s="7" t="s">
        <v>1450</v>
      </c>
      <c r="B628" s="7" t="s">
        <v>1451</v>
      </c>
      <c r="C628" s="7" t="s">
        <v>1355</v>
      </c>
      <c r="D628" s="53">
        <f>_xlfn.XLOOKUP(C628,'County PPHU'!$B$3:$B$17,'County PPHU'!$F$3:$F$17)</f>
        <v>2.0542413859078494</v>
      </c>
      <c r="E628" s="60" t="s">
        <v>163</v>
      </c>
      <c r="F628" s="56">
        <f>_xlfn.XLOOKUP(E628,CDP!B:B,CDP!C:C)</f>
        <v>98578.2044827051</v>
      </c>
      <c r="G628" s="56">
        <f>_xlfn.XLOOKUP(E628,CDP!B:B,CDP!D:D)</f>
        <v>103938.69097719999</v>
      </c>
      <c r="H628" s="56">
        <f>_xlfn.XLOOKUP(E628,CDP!B:B,CDP!E:E)</f>
        <v>107729.39274194444</v>
      </c>
      <c r="I628" s="56">
        <f>_xlfn.XLOOKUP(E628,CDP!B:B,CDP!F:F)</f>
        <v>114322.31397090633</v>
      </c>
      <c r="J628" s="57">
        <f t="shared" si="34"/>
        <v>5.4378009039872048E-2</v>
      </c>
      <c r="K628" s="57">
        <f t="shared" si="35"/>
        <v>3.647055518118824E-2</v>
      </c>
      <c r="L628" s="57">
        <f t="shared" si="33"/>
        <v>6.1198908312373082E-2</v>
      </c>
    </row>
    <row r="629" spans="1:12" x14ac:dyDescent="0.3">
      <c r="A629" s="7" t="s">
        <v>7</v>
      </c>
      <c r="B629" s="7" t="s">
        <v>1452</v>
      </c>
      <c r="C629" s="7" t="s">
        <v>1355</v>
      </c>
      <c r="D629" s="53">
        <f>_xlfn.XLOOKUP(C629,'County PPHU'!$B$3:$B$17,'County PPHU'!$F$3:$F$17)</f>
        <v>2.0542413859078494</v>
      </c>
      <c r="E629" s="61" t="s">
        <v>36</v>
      </c>
      <c r="F629" s="56">
        <f>_xlfn.XLOOKUP(E629,CDP!B:B,CDP!C:C)</f>
        <v>14798.655404067267</v>
      </c>
      <c r="G629" s="56">
        <f>_xlfn.XLOOKUP(E629,CDP!B:B,CDP!D:D)</f>
        <v>15875.81898425781</v>
      </c>
      <c r="H629" s="56">
        <f>_xlfn.XLOOKUP(E629,CDP!B:B,CDP!E:E)</f>
        <v>16701.00519836356</v>
      </c>
      <c r="I629" s="56">
        <f>_xlfn.XLOOKUP(E629,CDP!B:B,CDP!F:F)</f>
        <v>18156.552880431969</v>
      </c>
      <c r="J629" s="57">
        <f t="shared" si="34"/>
        <v>7.2787935848178151E-2</v>
      </c>
      <c r="K629" s="57">
        <f t="shared" si="35"/>
        <v>5.197755246037955E-2</v>
      </c>
      <c r="L629" s="57">
        <f t="shared" si="33"/>
        <v>8.7153297947061892E-2</v>
      </c>
    </row>
    <row r="630" spans="1:12" x14ac:dyDescent="0.3">
      <c r="A630" s="7" t="s">
        <v>1453</v>
      </c>
      <c r="B630" s="7" t="s">
        <v>1454</v>
      </c>
      <c r="C630" s="7" t="s">
        <v>1355</v>
      </c>
      <c r="D630" s="53">
        <f>_xlfn.XLOOKUP(C630,'County PPHU'!$B$3:$B$17,'County PPHU'!$F$3:$F$17)</f>
        <v>2.0542413859078494</v>
      </c>
      <c r="E630" s="59" t="s">
        <v>163</v>
      </c>
      <c r="F630" s="56">
        <f>_xlfn.XLOOKUP(E630,CDP!B:B,CDP!C:C)</f>
        <v>98578.2044827051</v>
      </c>
      <c r="G630" s="56">
        <f>_xlfn.XLOOKUP(E630,CDP!B:B,CDP!D:D)</f>
        <v>103938.69097719999</v>
      </c>
      <c r="H630" s="56">
        <f>_xlfn.XLOOKUP(E630,CDP!B:B,CDP!E:E)</f>
        <v>107729.39274194444</v>
      </c>
      <c r="I630" s="56">
        <f>_xlfn.XLOOKUP(E630,CDP!B:B,CDP!F:F)</f>
        <v>114322.31397090633</v>
      </c>
      <c r="J630" s="57">
        <f t="shared" si="34"/>
        <v>5.4378009039872048E-2</v>
      </c>
      <c r="K630" s="57">
        <f t="shared" si="35"/>
        <v>3.647055518118824E-2</v>
      </c>
      <c r="L630" s="57">
        <f t="shared" si="33"/>
        <v>6.1198908312373082E-2</v>
      </c>
    </row>
    <row r="631" spans="1:12" x14ac:dyDescent="0.3">
      <c r="A631" s="7" t="s">
        <v>1455</v>
      </c>
      <c r="B631" s="7" t="s">
        <v>1456</v>
      </c>
      <c r="C631" s="7" t="s">
        <v>1355</v>
      </c>
      <c r="D631" s="53">
        <f>_xlfn.XLOOKUP(C631,'County PPHU'!$B$3:$B$17,'County PPHU'!$F$3:$F$17)</f>
        <v>2.0542413859078494</v>
      </c>
      <c r="E631" s="58" t="s">
        <v>168</v>
      </c>
      <c r="F631" s="56">
        <f>_xlfn.XLOOKUP(E631,CDP!B:B,CDP!C:C)</f>
        <v>6773.037751653962</v>
      </c>
      <c r="G631" s="56">
        <f>_xlfn.XLOOKUP(E631,CDP!B:B,CDP!D:D)</f>
        <v>7141.3420597407958</v>
      </c>
      <c r="H631" s="56">
        <f>_xlfn.XLOOKUP(E631,CDP!B:B,CDP!E:E)</f>
        <v>7401.7907693983134</v>
      </c>
      <c r="I631" s="56">
        <f>_xlfn.XLOOKUP(E631,CDP!B:B,CDP!F:F)</f>
        <v>7854.7722840420911</v>
      </c>
      <c r="J631" s="57">
        <f t="shared" si="34"/>
        <v>5.4378009039872041E-2</v>
      </c>
      <c r="K631" s="57">
        <f t="shared" si="35"/>
        <v>3.6470555181188302E-2</v>
      </c>
      <c r="L631" s="57">
        <f t="shared" si="33"/>
        <v>6.1198908312373207E-2</v>
      </c>
    </row>
    <row r="632" spans="1:12" x14ac:dyDescent="0.3">
      <c r="A632" s="7" t="s">
        <v>1457</v>
      </c>
      <c r="B632" s="7" t="s">
        <v>1458</v>
      </c>
      <c r="C632" s="7" t="s">
        <v>1355</v>
      </c>
      <c r="D632" s="53">
        <f>_xlfn.XLOOKUP(C632,'County PPHU'!$B$3:$B$17,'County PPHU'!$F$3:$F$17)</f>
        <v>2.0542413859078494</v>
      </c>
      <c r="E632" s="58" t="s">
        <v>167</v>
      </c>
      <c r="F632" s="56">
        <f>_xlfn.XLOOKUP(E632,CDP!B:B,CDP!C:C)</f>
        <v>13284.128710366998</v>
      </c>
      <c r="G632" s="56">
        <f>_xlfn.XLOOKUP(E632,CDP!B:B,CDP!D:D)</f>
        <v>14006.493181466158</v>
      </c>
      <c r="H632" s="56">
        <f>_xlfn.XLOOKUP(E632,CDP!B:B,CDP!E:E)</f>
        <v>14517.317763935756</v>
      </c>
      <c r="I632" s="56">
        <f>_xlfn.XLOOKUP(E632,CDP!B:B,CDP!F:F)</f>
        <v>15405.761762712445</v>
      </c>
      <c r="J632" s="57">
        <f t="shared" si="34"/>
        <v>5.4378009039871965E-2</v>
      </c>
      <c r="K632" s="57">
        <f t="shared" si="35"/>
        <v>3.6470555181188268E-2</v>
      </c>
      <c r="L632" s="57">
        <f t="shared" si="33"/>
        <v>6.1198908312373068E-2</v>
      </c>
    </row>
    <row r="633" spans="1:12" x14ac:dyDescent="0.3">
      <c r="A633" s="7" t="s">
        <v>1459</v>
      </c>
      <c r="B633" s="7" t="s">
        <v>1460</v>
      </c>
      <c r="C633" s="7" t="s">
        <v>1355</v>
      </c>
      <c r="D633" s="53">
        <f>_xlfn.XLOOKUP(C633,'County PPHU'!$B$3:$B$17,'County PPHU'!$F$3:$F$17)</f>
        <v>2.0542413859078494</v>
      </c>
      <c r="E633" s="61" t="s">
        <v>167</v>
      </c>
      <c r="F633" s="56">
        <f>_xlfn.XLOOKUP(E633,CDP!B:B,CDP!C:C)</f>
        <v>13284.128710366998</v>
      </c>
      <c r="G633" s="56">
        <f>_xlfn.XLOOKUP(E633,CDP!B:B,CDP!D:D)</f>
        <v>14006.493181466158</v>
      </c>
      <c r="H633" s="56">
        <f>_xlfn.XLOOKUP(E633,CDP!B:B,CDP!E:E)</f>
        <v>14517.317763935756</v>
      </c>
      <c r="I633" s="56">
        <f>_xlfn.XLOOKUP(E633,CDP!B:B,CDP!F:F)</f>
        <v>15405.761762712445</v>
      </c>
      <c r="J633" s="57">
        <f t="shared" si="34"/>
        <v>5.4378009039871965E-2</v>
      </c>
      <c r="K633" s="57">
        <f t="shared" si="35"/>
        <v>3.6470555181188268E-2</v>
      </c>
      <c r="L633" s="57">
        <f t="shared" si="33"/>
        <v>6.1198908312373068E-2</v>
      </c>
    </row>
    <row r="634" spans="1:12" x14ac:dyDescent="0.3">
      <c r="A634" s="7" t="s">
        <v>1461</v>
      </c>
      <c r="B634" s="7" t="s">
        <v>1462</v>
      </c>
      <c r="C634" s="7" t="s">
        <v>1355</v>
      </c>
      <c r="D634" s="53">
        <f>_xlfn.XLOOKUP(C634,'County PPHU'!$B$3:$B$17,'County PPHU'!$F$3:$F$17)</f>
        <v>2.0542413859078494</v>
      </c>
      <c r="E634" s="58" t="s">
        <v>167</v>
      </c>
      <c r="F634" s="56">
        <f>_xlfn.XLOOKUP(E634,CDP!B:B,CDP!C:C)</f>
        <v>13284.128710366998</v>
      </c>
      <c r="G634" s="56">
        <f>_xlfn.XLOOKUP(E634,CDP!B:B,CDP!D:D)</f>
        <v>14006.493181466158</v>
      </c>
      <c r="H634" s="56">
        <f>_xlfn.XLOOKUP(E634,CDP!B:B,CDP!E:E)</f>
        <v>14517.317763935756</v>
      </c>
      <c r="I634" s="56">
        <f>_xlfn.XLOOKUP(E634,CDP!B:B,CDP!F:F)</f>
        <v>15405.761762712445</v>
      </c>
      <c r="J634" s="57">
        <f t="shared" si="34"/>
        <v>5.4378009039871965E-2</v>
      </c>
      <c r="K634" s="57">
        <f t="shared" si="35"/>
        <v>3.6470555181188268E-2</v>
      </c>
      <c r="L634" s="57">
        <f t="shared" si="33"/>
        <v>6.1198908312373068E-2</v>
      </c>
    </row>
    <row r="635" spans="1:12" x14ac:dyDescent="0.3">
      <c r="A635" s="7" t="s">
        <v>1463</v>
      </c>
      <c r="B635" s="7" t="s">
        <v>1464</v>
      </c>
      <c r="C635" s="7" t="s">
        <v>1355</v>
      </c>
      <c r="D635" s="53">
        <f>_xlfn.XLOOKUP(C635,'County PPHU'!$B$3:$B$17,'County PPHU'!$F$3:$F$17)</f>
        <v>2.0542413859078494</v>
      </c>
      <c r="E635" s="60" t="s">
        <v>163</v>
      </c>
      <c r="F635" s="56">
        <f>_xlfn.XLOOKUP(E635,CDP!B:B,CDP!C:C)</f>
        <v>98578.2044827051</v>
      </c>
      <c r="G635" s="56">
        <f>_xlfn.XLOOKUP(E635,CDP!B:B,CDP!D:D)</f>
        <v>103938.69097719999</v>
      </c>
      <c r="H635" s="56">
        <f>_xlfn.XLOOKUP(E635,CDP!B:B,CDP!E:E)</f>
        <v>107729.39274194444</v>
      </c>
      <c r="I635" s="56">
        <f>_xlfn.XLOOKUP(E635,CDP!B:B,CDP!F:F)</f>
        <v>114322.31397090633</v>
      </c>
      <c r="J635" s="57">
        <f t="shared" si="34"/>
        <v>5.4378009039872048E-2</v>
      </c>
      <c r="K635" s="57">
        <f t="shared" si="35"/>
        <v>3.647055518118824E-2</v>
      </c>
      <c r="L635" s="57">
        <f t="shared" si="33"/>
        <v>6.1198908312373082E-2</v>
      </c>
    </row>
    <row r="636" spans="1:12" x14ac:dyDescent="0.3">
      <c r="A636" s="7" t="s">
        <v>1465</v>
      </c>
      <c r="B636" s="7" t="s">
        <v>1466</v>
      </c>
      <c r="C636" s="7" t="s">
        <v>1355</v>
      </c>
      <c r="D636" s="53">
        <f>_xlfn.XLOOKUP(C636,'County PPHU'!$B$3:$B$17,'County PPHU'!$F$3:$F$17)</f>
        <v>2.0542413859078494</v>
      </c>
      <c r="E636" s="60" t="s">
        <v>163</v>
      </c>
      <c r="F636" s="56">
        <f>_xlfn.XLOOKUP(E636,CDP!B:B,CDP!C:C)</f>
        <v>98578.2044827051</v>
      </c>
      <c r="G636" s="56">
        <f>_xlfn.XLOOKUP(E636,CDP!B:B,CDP!D:D)</f>
        <v>103938.69097719999</v>
      </c>
      <c r="H636" s="56">
        <f>_xlfn.XLOOKUP(E636,CDP!B:B,CDP!E:E)</f>
        <v>107729.39274194444</v>
      </c>
      <c r="I636" s="56">
        <f>_xlfn.XLOOKUP(E636,CDP!B:B,CDP!F:F)</f>
        <v>114322.31397090633</v>
      </c>
      <c r="J636" s="57">
        <f t="shared" si="34"/>
        <v>5.4378009039872048E-2</v>
      </c>
      <c r="K636" s="57">
        <f t="shared" si="35"/>
        <v>3.647055518118824E-2</v>
      </c>
      <c r="L636" s="57">
        <f t="shared" si="33"/>
        <v>6.1198908312373082E-2</v>
      </c>
    </row>
    <row r="637" spans="1:12" x14ac:dyDescent="0.3">
      <c r="A637" s="7" t="s">
        <v>1467</v>
      </c>
      <c r="B637" s="7" t="s">
        <v>1468</v>
      </c>
      <c r="C637" s="7" t="s">
        <v>1355</v>
      </c>
      <c r="D637" s="53">
        <f>_xlfn.XLOOKUP(C637,'County PPHU'!$B$3:$B$17,'County PPHU'!$F$3:$F$17)</f>
        <v>2.0542413859078494</v>
      </c>
      <c r="E637" s="60" t="s">
        <v>163</v>
      </c>
      <c r="F637" s="56">
        <f>_xlfn.XLOOKUP(E637,CDP!B:B,CDP!C:C)</f>
        <v>98578.2044827051</v>
      </c>
      <c r="G637" s="56">
        <f>_xlfn.XLOOKUP(E637,CDP!B:B,CDP!D:D)</f>
        <v>103938.69097719999</v>
      </c>
      <c r="H637" s="56">
        <f>_xlfn.XLOOKUP(E637,CDP!B:B,CDP!E:E)</f>
        <v>107729.39274194444</v>
      </c>
      <c r="I637" s="56">
        <f>_xlfn.XLOOKUP(E637,CDP!B:B,CDP!F:F)</f>
        <v>114322.31397090633</v>
      </c>
      <c r="J637" s="57">
        <f t="shared" si="34"/>
        <v>5.4378009039872048E-2</v>
      </c>
      <c r="K637" s="57">
        <f t="shared" si="35"/>
        <v>3.647055518118824E-2</v>
      </c>
      <c r="L637" s="57">
        <f t="shared" si="33"/>
        <v>6.1198908312373082E-2</v>
      </c>
    </row>
    <row r="638" spans="1:12" x14ac:dyDescent="0.3">
      <c r="A638" s="7" t="s">
        <v>1469</v>
      </c>
      <c r="B638" s="7" t="s">
        <v>1470</v>
      </c>
      <c r="C638" s="7" t="s">
        <v>1355</v>
      </c>
      <c r="D638" s="53">
        <f>_xlfn.XLOOKUP(C638,'County PPHU'!$B$3:$B$17,'County PPHU'!$F$3:$F$17)</f>
        <v>2.0542413859078494</v>
      </c>
      <c r="E638" s="61" t="s">
        <v>168</v>
      </c>
      <c r="F638" s="56">
        <f>_xlfn.XLOOKUP(E638,CDP!B:B,CDP!C:C)</f>
        <v>6773.037751653962</v>
      </c>
      <c r="G638" s="56">
        <f>_xlfn.XLOOKUP(E638,CDP!B:B,CDP!D:D)</f>
        <v>7141.3420597407958</v>
      </c>
      <c r="H638" s="56">
        <f>_xlfn.XLOOKUP(E638,CDP!B:B,CDP!E:E)</f>
        <v>7401.7907693983134</v>
      </c>
      <c r="I638" s="56">
        <f>_xlfn.XLOOKUP(E638,CDP!B:B,CDP!F:F)</f>
        <v>7854.7722840420911</v>
      </c>
      <c r="J638" s="57">
        <f t="shared" si="34"/>
        <v>5.4378009039872041E-2</v>
      </c>
      <c r="K638" s="57">
        <f t="shared" si="35"/>
        <v>3.6470555181188302E-2</v>
      </c>
      <c r="L638" s="57">
        <f t="shared" si="33"/>
        <v>6.1198908312373207E-2</v>
      </c>
    </row>
    <row r="639" spans="1:12" x14ac:dyDescent="0.3">
      <c r="A639" s="7" t="s">
        <v>1471</v>
      </c>
      <c r="B639" s="7" t="s">
        <v>1472</v>
      </c>
      <c r="C639" s="7" t="s">
        <v>1355</v>
      </c>
      <c r="D639" s="53">
        <f>_xlfn.XLOOKUP(C639,'County PPHU'!$B$3:$B$17,'County PPHU'!$F$3:$F$17)</f>
        <v>2.0542413859078494</v>
      </c>
      <c r="E639" s="60" t="s">
        <v>163</v>
      </c>
      <c r="F639" s="56">
        <f>_xlfn.XLOOKUP(E639,CDP!B:B,CDP!C:C)</f>
        <v>98578.2044827051</v>
      </c>
      <c r="G639" s="56">
        <f>_xlfn.XLOOKUP(E639,CDP!B:B,CDP!D:D)</f>
        <v>103938.69097719999</v>
      </c>
      <c r="H639" s="56">
        <f>_xlfn.XLOOKUP(E639,CDP!B:B,CDP!E:E)</f>
        <v>107729.39274194444</v>
      </c>
      <c r="I639" s="56">
        <f>_xlfn.XLOOKUP(E639,CDP!B:B,CDP!F:F)</f>
        <v>114322.31397090633</v>
      </c>
      <c r="J639" s="57">
        <f t="shared" si="34"/>
        <v>5.4378009039872048E-2</v>
      </c>
      <c r="K639" s="57">
        <f t="shared" si="35"/>
        <v>3.647055518118824E-2</v>
      </c>
      <c r="L639" s="57">
        <f t="shared" si="33"/>
        <v>6.1198908312373082E-2</v>
      </c>
    </row>
    <row r="640" spans="1:12" x14ac:dyDescent="0.3">
      <c r="A640" s="7" t="s">
        <v>1473</v>
      </c>
      <c r="B640" s="7" t="s">
        <v>1474</v>
      </c>
      <c r="C640" s="7" t="s">
        <v>1355</v>
      </c>
      <c r="D640" s="53">
        <f>_xlfn.XLOOKUP(C640,'County PPHU'!$B$3:$B$17,'County PPHU'!$F$3:$F$17)</f>
        <v>2.0542413859078494</v>
      </c>
      <c r="E640" s="61" t="s">
        <v>43</v>
      </c>
      <c r="F640" s="56">
        <f>_xlfn.XLOOKUP(E640,CDP!B:B,CDP!C:C)</f>
        <v>3715.8865732801273</v>
      </c>
      <c r="G640" s="56">
        <f>_xlfn.XLOOKUP(E640,CDP!B:B,CDP!D:D)</f>
        <v>3917.9490869530928</v>
      </c>
      <c r="H640" s="56">
        <f>_xlfn.XLOOKUP(E640,CDP!B:B,CDP!E:E)</f>
        <v>4060.8388653259021</v>
      </c>
      <c r="I640" s="56">
        <f>_xlfn.XLOOKUP(E640,CDP!B:B,CDP!F:F)</f>
        <v>4309.3577707163031</v>
      </c>
      <c r="J640" s="57">
        <f t="shared" si="34"/>
        <v>5.4378009039871916E-2</v>
      </c>
      <c r="K640" s="57">
        <f t="shared" si="35"/>
        <v>3.6470555181188372E-2</v>
      </c>
      <c r="L640" s="57">
        <f t="shared" si="33"/>
        <v>6.1198908312373068E-2</v>
      </c>
    </row>
    <row r="641" spans="1:12" x14ac:dyDescent="0.3">
      <c r="A641" s="7" t="s">
        <v>1475</v>
      </c>
      <c r="B641" s="7" t="s">
        <v>1476</v>
      </c>
      <c r="C641" s="7" t="s">
        <v>1355</v>
      </c>
      <c r="D641" s="53">
        <f>_xlfn.XLOOKUP(C641,'County PPHU'!$B$3:$B$17,'County PPHU'!$F$3:$F$17)</f>
        <v>2.0542413859078494</v>
      </c>
      <c r="E641" s="61" t="s">
        <v>117</v>
      </c>
      <c r="F641" s="56">
        <f>_xlfn.XLOOKUP(E641,CDP!B:B,CDP!C:C)</f>
        <v>53686.832643783928</v>
      </c>
      <c r="G641" s="56">
        <f>_xlfn.XLOOKUP(E641,CDP!B:B,CDP!D:D)</f>
        <v>57947.541882000092</v>
      </c>
      <c r="H641" s="56">
        <f>_xlfn.XLOOKUP(E641,CDP!B:B,CDP!E:E)</f>
        <v>61272.980369628567</v>
      </c>
      <c r="I641" s="56">
        <f>_xlfn.XLOOKUP(E641,CDP!B:B,CDP!F:F)</f>
        <v>67156.913701778831</v>
      </c>
      <c r="J641" s="57">
        <f t="shared" si="34"/>
        <v>7.9362276155985637E-2</v>
      </c>
      <c r="K641" s="57">
        <f t="shared" si="35"/>
        <v>5.7387050073670794E-2</v>
      </c>
      <c r="L641" s="57">
        <f t="shared" si="33"/>
        <v>9.6028188879592635E-2</v>
      </c>
    </row>
    <row r="642" spans="1:12" x14ac:dyDescent="0.3">
      <c r="A642" s="7" t="s">
        <v>1477</v>
      </c>
      <c r="B642" s="7" t="s">
        <v>1478</v>
      </c>
      <c r="C642" s="7" t="s">
        <v>1355</v>
      </c>
      <c r="D642" s="53">
        <f>_xlfn.XLOOKUP(C642,'County PPHU'!$B$3:$B$17,'County PPHU'!$F$3:$F$17)</f>
        <v>2.0542413859078494</v>
      </c>
      <c r="E642" s="61" t="s">
        <v>167</v>
      </c>
      <c r="F642" s="56">
        <f>_xlfn.XLOOKUP(E642,CDP!B:B,CDP!C:C)</f>
        <v>13284.128710366998</v>
      </c>
      <c r="G642" s="56">
        <f>_xlfn.XLOOKUP(E642,CDP!B:B,CDP!D:D)</f>
        <v>14006.493181466158</v>
      </c>
      <c r="H642" s="56">
        <f>_xlfn.XLOOKUP(E642,CDP!B:B,CDP!E:E)</f>
        <v>14517.317763935756</v>
      </c>
      <c r="I642" s="56">
        <f>_xlfn.XLOOKUP(E642,CDP!B:B,CDP!F:F)</f>
        <v>15405.761762712445</v>
      </c>
      <c r="J642" s="57">
        <f t="shared" si="34"/>
        <v>5.4378009039871965E-2</v>
      </c>
      <c r="K642" s="57">
        <f t="shared" si="35"/>
        <v>3.6470555181188268E-2</v>
      </c>
      <c r="L642" s="57">
        <f t="shared" si="33"/>
        <v>6.1198908312373068E-2</v>
      </c>
    </row>
    <row r="643" spans="1:12" x14ac:dyDescent="0.3">
      <c r="A643" s="7" t="s">
        <v>1479</v>
      </c>
      <c r="B643" s="7" t="s">
        <v>1480</v>
      </c>
      <c r="C643" s="7" t="s">
        <v>1355</v>
      </c>
      <c r="D643" s="53">
        <f>_xlfn.XLOOKUP(C643,'County PPHU'!$B$3:$B$17,'County PPHU'!$F$3:$F$17)</f>
        <v>2.0542413859078494</v>
      </c>
      <c r="E643" s="61" t="s">
        <v>30</v>
      </c>
      <c r="F643" s="56">
        <f>_xlfn.XLOOKUP(E643,CDP!B:B,CDP!C:C)</f>
        <v>13300.31163919026</v>
      </c>
      <c r="G643" s="56">
        <f>_xlfn.XLOOKUP(E643,CDP!B:B,CDP!D:D)</f>
        <v>14372.068991457189</v>
      </c>
      <c r="H643" s="56">
        <f>_xlfn.XLOOKUP(E643,CDP!B:B,CDP!E:E)</f>
        <v>15452.575010463441</v>
      </c>
      <c r="I643" s="56">
        <f>_xlfn.XLOOKUP(E643,CDP!B:B,CDP!F:F)</f>
        <v>17700.193288923856</v>
      </c>
      <c r="J643" s="57">
        <f t="shared" si="34"/>
        <v>8.0581371425081746E-2</v>
      </c>
      <c r="K643" s="57">
        <f t="shared" si="35"/>
        <v>7.5180965221396376E-2</v>
      </c>
      <c r="L643" s="57">
        <f t="shared" ref="L643:L706" si="36">(I643-H643)/H643</f>
        <v>0.14545266901720133</v>
      </c>
    </row>
    <row r="644" spans="1:12" x14ac:dyDescent="0.3">
      <c r="A644" s="7" t="s">
        <v>1481</v>
      </c>
      <c r="B644" s="7" t="s">
        <v>1482</v>
      </c>
      <c r="C644" s="7" t="s">
        <v>1355</v>
      </c>
      <c r="D644" s="53">
        <f>_xlfn.XLOOKUP(C644,'County PPHU'!$B$3:$B$17,'County PPHU'!$F$3:$F$17)</f>
        <v>2.0542413859078494</v>
      </c>
      <c r="E644" s="61" t="s">
        <v>36</v>
      </c>
      <c r="F644" s="56">
        <f>_xlfn.XLOOKUP(E644,CDP!B:B,CDP!C:C)</f>
        <v>14798.655404067267</v>
      </c>
      <c r="G644" s="56">
        <f>_xlfn.XLOOKUP(E644,CDP!B:B,CDP!D:D)</f>
        <v>15875.81898425781</v>
      </c>
      <c r="H644" s="56">
        <f>_xlfn.XLOOKUP(E644,CDP!B:B,CDP!E:E)</f>
        <v>16701.00519836356</v>
      </c>
      <c r="I644" s="56">
        <f>_xlfn.XLOOKUP(E644,CDP!B:B,CDP!F:F)</f>
        <v>18156.552880431969</v>
      </c>
      <c r="J644" s="57">
        <f t="shared" si="34"/>
        <v>7.2787935848178151E-2</v>
      </c>
      <c r="K644" s="57">
        <f t="shared" si="35"/>
        <v>5.197755246037955E-2</v>
      </c>
      <c r="L644" s="57">
        <f t="shared" si="36"/>
        <v>8.7153297947061892E-2</v>
      </c>
    </row>
    <row r="645" spans="1:12" x14ac:dyDescent="0.3">
      <c r="A645" s="7" t="s">
        <v>1483</v>
      </c>
      <c r="B645" s="7" t="s">
        <v>1484</v>
      </c>
      <c r="C645" s="7" t="s">
        <v>1355</v>
      </c>
      <c r="D645" s="53">
        <f>_xlfn.XLOOKUP(C645,'County PPHU'!$B$3:$B$17,'County PPHU'!$F$3:$F$17)</f>
        <v>2.0542413859078494</v>
      </c>
      <c r="E645" s="61" t="s">
        <v>30</v>
      </c>
      <c r="F645" s="56">
        <f>_xlfn.XLOOKUP(E645,CDP!B:B,CDP!C:C)</f>
        <v>13300.31163919026</v>
      </c>
      <c r="G645" s="56">
        <f>_xlfn.XLOOKUP(E645,CDP!B:B,CDP!D:D)</f>
        <v>14372.068991457189</v>
      </c>
      <c r="H645" s="56">
        <f>_xlfn.XLOOKUP(E645,CDP!B:B,CDP!E:E)</f>
        <v>15452.575010463441</v>
      </c>
      <c r="I645" s="56">
        <f>_xlfn.XLOOKUP(E645,CDP!B:B,CDP!F:F)</f>
        <v>17700.193288923856</v>
      </c>
      <c r="J645" s="57">
        <f t="shared" si="34"/>
        <v>8.0581371425081746E-2</v>
      </c>
      <c r="K645" s="57">
        <f t="shared" si="35"/>
        <v>7.5180965221396376E-2</v>
      </c>
      <c r="L645" s="57">
        <f t="shared" si="36"/>
        <v>0.14545266901720133</v>
      </c>
    </row>
    <row r="646" spans="1:12" x14ac:dyDescent="0.3">
      <c r="A646" s="7" t="s">
        <v>1485</v>
      </c>
      <c r="B646" s="7" t="s">
        <v>1486</v>
      </c>
      <c r="C646" s="7" t="s">
        <v>1355</v>
      </c>
      <c r="D646" s="53">
        <f>_xlfn.XLOOKUP(C646,'County PPHU'!$B$3:$B$17,'County PPHU'!$F$3:$F$17)</f>
        <v>2.0542413859078494</v>
      </c>
      <c r="E646" s="61" t="s">
        <v>117</v>
      </c>
      <c r="F646" s="56">
        <f>_xlfn.XLOOKUP(E646,CDP!B:B,CDP!C:C)</f>
        <v>53686.832643783928</v>
      </c>
      <c r="G646" s="56">
        <f>_xlfn.XLOOKUP(E646,CDP!B:B,CDP!D:D)</f>
        <v>57947.541882000092</v>
      </c>
      <c r="H646" s="56">
        <f>_xlfn.XLOOKUP(E646,CDP!B:B,CDP!E:E)</f>
        <v>61272.980369628567</v>
      </c>
      <c r="I646" s="56">
        <f>_xlfn.XLOOKUP(E646,CDP!B:B,CDP!F:F)</f>
        <v>67156.913701778831</v>
      </c>
      <c r="J646" s="57">
        <f t="shared" si="34"/>
        <v>7.9362276155985637E-2</v>
      </c>
      <c r="K646" s="57">
        <f t="shared" si="35"/>
        <v>5.7387050073670794E-2</v>
      </c>
      <c r="L646" s="57">
        <f t="shared" si="36"/>
        <v>9.6028188879592635E-2</v>
      </c>
    </row>
    <row r="647" spans="1:12" x14ac:dyDescent="0.3">
      <c r="A647" s="7" t="s">
        <v>1487</v>
      </c>
      <c r="B647" s="7" t="s">
        <v>1488</v>
      </c>
      <c r="C647" s="7" t="s">
        <v>1355</v>
      </c>
      <c r="D647" s="53">
        <f>_xlfn.XLOOKUP(C647,'County PPHU'!$B$3:$B$17,'County PPHU'!$F$3:$F$17)</f>
        <v>2.0542413859078494</v>
      </c>
      <c r="E647" s="61" t="s">
        <v>40</v>
      </c>
      <c r="F647" s="56">
        <f>_xlfn.XLOOKUP(E647,CDP!B:B,CDP!C:C)</f>
        <v>2001.6271815021744</v>
      </c>
      <c r="G647" s="56">
        <f>_xlfn.XLOOKUP(E647,CDP!B:B,CDP!D:D)</f>
        <v>2110.4716824723528</v>
      </c>
      <c r="H647" s="56">
        <f>_xlfn.XLOOKUP(E647,CDP!B:B,CDP!E:E)</f>
        <v>2187.4417564262967</v>
      </c>
      <c r="I647" s="56">
        <f>_xlfn.XLOOKUP(E647,CDP!B:B,CDP!F:F)</f>
        <v>2321.3108039164858</v>
      </c>
      <c r="J647" s="57">
        <f t="shared" si="34"/>
        <v>5.4378009039871819E-2</v>
      </c>
      <c r="K647" s="57">
        <f t="shared" si="35"/>
        <v>3.6470555181188621E-2</v>
      </c>
      <c r="L647" s="57">
        <f t="shared" si="36"/>
        <v>6.119890831237302E-2</v>
      </c>
    </row>
    <row r="648" spans="1:12" x14ac:dyDescent="0.3">
      <c r="A648" s="7" t="s">
        <v>1489</v>
      </c>
      <c r="B648" s="7" t="s">
        <v>1490</v>
      </c>
      <c r="C648" s="7" t="s">
        <v>1355</v>
      </c>
      <c r="D648" s="53">
        <f>_xlfn.XLOOKUP(C648,'County PPHU'!$B$3:$B$17,'County PPHU'!$F$3:$F$17)</f>
        <v>2.0542413859078494</v>
      </c>
      <c r="E648" s="61" t="s">
        <v>177</v>
      </c>
      <c r="F648" s="56">
        <f>_xlfn.XLOOKUP(E648,CDP!B:B,CDP!C:C)</f>
        <v>6848.1954812741433</v>
      </c>
      <c r="G648" s="56">
        <f>_xlfn.XLOOKUP(E648,CDP!B:B,CDP!D:D)</f>
        <v>7220.5867170616793</v>
      </c>
      <c r="H648" s="56">
        <f>_xlfn.XLOOKUP(E648,CDP!B:B,CDP!E:E)</f>
        <v>7483.9255233668327</v>
      </c>
      <c r="I648" s="56">
        <f>_xlfn.XLOOKUP(E648,CDP!B:B,CDP!F:F)</f>
        <v>7941.9335952879883</v>
      </c>
      <c r="J648" s="57">
        <f t="shared" si="34"/>
        <v>5.437800903987202E-2</v>
      </c>
      <c r="K648" s="57">
        <f t="shared" si="35"/>
        <v>3.6470555181188323E-2</v>
      </c>
      <c r="L648" s="57">
        <f t="shared" si="36"/>
        <v>6.1198908312373082E-2</v>
      </c>
    </row>
    <row r="649" spans="1:12" x14ac:dyDescent="0.3">
      <c r="A649" s="7" t="s">
        <v>1491</v>
      </c>
      <c r="B649" s="7" t="s">
        <v>1492</v>
      </c>
      <c r="C649" s="7" t="s">
        <v>1355</v>
      </c>
      <c r="D649" s="53">
        <f>_xlfn.XLOOKUP(C649,'County PPHU'!$B$3:$B$17,'County PPHU'!$F$3:$F$17)</f>
        <v>2.0542413859078494</v>
      </c>
      <c r="E649" s="61" t="s">
        <v>22</v>
      </c>
      <c r="F649" s="56">
        <f>_xlfn.XLOOKUP(E649,CDP!B:B,CDP!C:C)</f>
        <v>2958.7829734297738</v>
      </c>
      <c r="G649" s="56">
        <f>_xlfn.XLOOKUP(E649,CDP!B:B,CDP!D:D)</f>
        <v>3119.6757007059578</v>
      </c>
      <c r="H649" s="56">
        <f>_xlfn.XLOOKUP(E649,CDP!B:B,CDP!E:E)</f>
        <v>3233.4520054959667</v>
      </c>
      <c r="I649" s="56">
        <f>_xlfn.XLOOKUP(E649,CDP!B:B,CDP!F:F)</f>
        <v>3431.3357383127732</v>
      </c>
      <c r="J649" s="57">
        <f t="shared" si="34"/>
        <v>5.4378009039872104E-2</v>
      </c>
      <c r="K649" s="57">
        <f t="shared" si="35"/>
        <v>3.6470555181188302E-2</v>
      </c>
      <c r="L649" s="57">
        <f t="shared" si="36"/>
        <v>6.1198908312373075E-2</v>
      </c>
    </row>
    <row r="650" spans="1:12" x14ac:dyDescent="0.3">
      <c r="A650" s="7" t="s">
        <v>1493</v>
      </c>
      <c r="B650" s="7" t="s">
        <v>1494</v>
      </c>
      <c r="C650" s="7" t="s">
        <v>1355</v>
      </c>
      <c r="D650" s="53">
        <f>_xlfn.XLOOKUP(C650,'County PPHU'!$B$3:$B$17,'County PPHU'!$F$3:$F$17)</f>
        <v>2.0542413859078494</v>
      </c>
      <c r="E650" s="61" t="s">
        <v>177</v>
      </c>
      <c r="F650" s="56">
        <f>_xlfn.XLOOKUP(E650,CDP!B:B,CDP!C:C)</f>
        <v>6848.1954812741433</v>
      </c>
      <c r="G650" s="56">
        <f>_xlfn.XLOOKUP(E650,CDP!B:B,CDP!D:D)</f>
        <v>7220.5867170616793</v>
      </c>
      <c r="H650" s="56">
        <f>_xlfn.XLOOKUP(E650,CDP!B:B,CDP!E:E)</f>
        <v>7483.9255233668327</v>
      </c>
      <c r="I650" s="56">
        <f>_xlfn.XLOOKUP(E650,CDP!B:B,CDP!F:F)</f>
        <v>7941.9335952879883</v>
      </c>
      <c r="J650" s="57">
        <f t="shared" si="34"/>
        <v>5.437800903987202E-2</v>
      </c>
      <c r="K650" s="57">
        <f t="shared" si="35"/>
        <v>3.6470555181188323E-2</v>
      </c>
      <c r="L650" s="57">
        <f t="shared" si="36"/>
        <v>6.1198908312373082E-2</v>
      </c>
    </row>
    <row r="651" spans="1:12" x14ac:dyDescent="0.3">
      <c r="A651" s="7" t="s">
        <v>1495</v>
      </c>
      <c r="B651" s="7" t="s">
        <v>1496</v>
      </c>
      <c r="C651" s="7" t="s">
        <v>1355</v>
      </c>
      <c r="D651" s="53">
        <f>_xlfn.XLOOKUP(C651,'County PPHU'!$B$3:$B$17,'County PPHU'!$F$3:$F$17)</f>
        <v>2.0542413859078494</v>
      </c>
      <c r="E651" s="61" t="s">
        <v>174</v>
      </c>
      <c r="F651" s="56">
        <f>_xlfn.XLOOKUP(E651,CDP!B:B,CDP!C:C)</f>
        <v>954.94527046818268</v>
      </c>
      <c r="G651" s="56">
        <f>_xlfn.XLOOKUP(E651,CDP!B:B,CDP!D:D)</f>
        <v>1006.8732930182845</v>
      </c>
      <c r="H651" s="56">
        <f>_xlfn.XLOOKUP(E651,CDP!B:B,CDP!E:E)</f>
        <v>1043.5945210117727</v>
      </c>
      <c r="I651" s="56">
        <f>_xlfn.XLOOKUP(E651,CDP!B:B,CDP!F:F)</f>
        <v>1107.4613664184669</v>
      </c>
      <c r="J651" s="57">
        <f t="shared" si="34"/>
        <v>5.4378009039871937E-2</v>
      </c>
      <c r="K651" s="57">
        <f t="shared" si="35"/>
        <v>3.647055518118842E-2</v>
      </c>
      <c r="L651" s="57">
        <f t="shared" si="36"/>
        <v>6.1198908312372916E-2</v>
      </c>
    </row>
    <row r="652" spans="1:12" x14ac:dyDescent="0.3">
      <c r="A652" s="7" t="s">
        <v>1497</v>
      </c>
      <c r="B652" s="7" t="s">
        <v>1498</v>
      </c>
      <c r="C652" s="7" t="s">
        <v>1355</v>
      </c>
      <c r="D652" s="53">
        <f>_xlfn.XLOOKUP(C652,'County PPHU'!$B$3:$B$17,'County PPHU'!$F$3:$F$17)</f>
        <v>2.0542413859078494</v>
      </c>
      <c r="E652" s="58" t="s">
        <v>30</v>
      </c>
      <c r="F652" s="56">
        <f>_xlfn.XLOOKUP(E652,CDP!B:B,CDP!C:C)</f>
        <v>13300.31163919026</v>
      </c>
      <c r="G652" s="56">
        <f>_xlfn.XLOOKUP(E652,CDP!B:B,CDP!D:D)</f>
        <v>14372.068991457189</v>
      </c>
      <c r="H652" s="56">
        <f>_xlfn.XLOOKUP(E652,CDP!B:B,CDP!E:E)</f>
        <v>15452.575010463441</v>
      </c>
      <c r="I652" s="56">
        <f>_xlfn.XLOOKUP(E652,CDP!B:B,CDP!F:F)</f>
        <v>17700.193288923856</v>
      </c>
      <c r="J652" s="57">
        <f t="shared" si="34"/>
        <v>8.0581371425081746E-2</v>
      </c>
      <c r="K652" s="57">
        <f t="shared" si="35"/>
        <v>7.5180965221396376E-2</v>
      </c>
      <c r="L652" s="57">
        <f t="shared" si="36"/>
        <v>0.14545266901720133</v>
      </c>
    </row>
    <row r="653" spans="1:12" x14ac:dyDescent="0.3">
      <c r="A653" s="7" t="s">
        <v>1499</v>
      </c>
      <c r="B653" s="7" t="s">
        <v>1500</v>
      </c>
      <c r="C653" s="7" t="s">
        <v>1355</v>
      </c>
      <c r="D653" s="53">
        <f>_xlfn.XLOOKUP(C653,'County PPHU'!$B$3:$B$17,'County PPHU'!$F$3:$F$17)</f>
        <v>2.0542413859078494</v>
      </c>
      <c r="E653" s="61" t="s">
        <v>22</v>
      </c>
      <c r="F653" s="56">
        <f>_xlfn.XLOOKUP(E653,CDP!B:B,CDP!C:C)</f>
        <v>2958.7829734297738</v>
      </c>
      <c r="G653" s="56">
        <f>_xlfn.XLOOKUP(E653,CDP!B:B,CDP!D:D)</f>
        <v>3119.6757007059578</v>
      </c>
      <c r="H653" s="56">
        <f>_xlfn.XLOOKUP(E653,CDP!B:B,CDP!E:E)</f>
        <v>3233.4520054959667</v>
      </c>
      <c r="I653" s="56">
        <f>_xlfn.XLOOKUP(E653,CDP!B:B,CDP!F:F)</f>
        <v>3431.3357383127732</v>
      </c>
      <c r="J653" s="57">
        <f t="shared" si="34"/>
        <v>5.4378009039872104E-2</v>
      </c>
      <c r="K653" s="57">
        <f t="shared" si="35"/>
        <v>3.6470555181188302E-2</v>
      </c>
      <c r="L653" s="57">
        <f t="shared" si="36"/>
        <v>6.1198908312373075E-2</v>
      </c>
    </row>
    <row r="654" spans="1:12" x14ac:dyDescent="0.3">
      <c r="A654" s="7" t="s">
        <v>1501</v>
      </c>
      <c r="B654" s="7" t="s">
        <v>1502</v>
      </c>
      <c r="C654" s="7" t="s">
        <v>1355</v>
      </c>
      <c r="D654" s="53">
        <f>_xlfn.XLOOKUP(C654,'County PPHU'!$B$3:$B$17,'County PPHU'!$F$3:$F$17)</f>
        <v>2.0542413859078494</v>
      </c>
      <c r="E654" s="61" t="s">
        <v>90</v>
      </c>
      <c r="F654" s="56">
        <f>_xlfn.XLOOKUP(E654,CDP!B:B,CDP!C:C)</f>
        <v>1721.9962168859126</v>
      </c>
      <c r="G654" s="56">
        <f>_xlfn.XLOOKUP(E654,CDP!B:B,CDP!D:D)</f>
        <v>1815.63494273436</v>
      </c>
      <c r="H654" s="56">
        <f>_xlfn.XLOOKUP(E654,CDP!B:B,CDP!E:E)</f>
        <v>1881.8521571022472</v>
      </c>
      <c r="I654" s="56">
        <f>_xlfn.XLOOKUP(E654,CDP!B:B,CDP!F:F)</f>
        <v>1997.0194547221895</v>
      </c>
      <c r="J654" s="57">
        <f t="shared" si="34"/>
        <v>5.4378009039871916E-2</v>
      </c>
      <c r="K654" s="57">
        <f t="shared" si="35"/>
        <v>3.6470555181188337E-2</v>
      </c>
      <c r="L654" s="57">
        <f t="shared" si="36"/>
        <v>6.1198908312373249E-2</v>
      </c>
    </row>
    <row r="655" spans="1:12" x14ac:dyDescent="0.3">
      <c r="A655" s="7" t="s">
        <v>1503</v>
      </c>
      <c r="B655" s="7" t="s">
        <v>1504</v>
      </c>
      <c r="C655" s="7" t="s">
        <v>1355</v>
      </c>
      <c r="D655" s="53">
        <f>_xlfn.XLOOKUP(C655,'County PPHU'!$B$3:$B$17,'County PPHU'!$F$3:$F$17)</f>
        <v>2.0542413859078494</v>
      </c>
      <c r="E655" s="58" t="s">
        <v>36</v>
      </c>
      <c r="F655" s="56">
        <f>_xlfn.XLOOKUP(E655,CDP!B:B,CDP!C:C)</f>
        <v>14798.655404067267</v>
      </c>
      <c r="G655" s="56">
        <f>_xlfn.XLOOKUP(E655,CDP!B:B,CDP!D:D)</f>
        <v>15875.81898425781</v>
      </c>
      <c r="H655" s="56">
        <f>_xlfn.XLOOKUP(E655,CDP!B:B,CDP!E:E)</f>
        <v>16701.00519836356</v>
      </c>
      <c r="I655" s="56">
        <f>_xlfn.XLOOKUP(E655,CDP!B:B,CDP!F:F)</f>
        <v>18156.552880431969</v>
      </c>
      <c r="J655" s="57">
        <f t="shared" si="34"/>
        <v>7.2787935848178151E-2</v>
      </c>
      <c r="K655" s="57">
        <f t="shared" si="35"/>
        <v>5.197755246037955E-2</v>
      </c>
      <c r="L655" s="57">
        <f t="shared" si="36"/>
        <v>8.7153297947061892E-2</v>
      </c>
    </row>
    <row r="656" spans="1:12" x14ac:dyDescent="0.3">
      <c r="A656" s="7" t="s">
        <v>1505</v>
      </c>
      <c r="B656" s="7" t="s">
        <v>1506</v>
      </c>
      <c r="C656" s="7" t="s">
        <v>1355</v>
      </c>
      <c r="D656" s="53">
        <f>_xlfn.XLOOKUP(C656,'County PPHU'!$B$3:$B$17,'County PPHU'!$F$3:$F$17)</f>
        <v>2.0542413859078494</v>
      </c>
      <c r="E656" s="61" t="s">
        <v>79</v>
      </c>
      <c r="F656" s="56">
        <f>_xlfn.XLOOKUP(E656,CDP!B:B,CDP!C:C)</f>
        <v>5648.9875895403729</v>
      </c>
      <c r="G656" s="56">
        <f>_xlfn.XLOOKUP(E656,CDP!B:B,CDP!D:D)</f>
        <v>5956.1682877505227</v>
      </c>
      <c r="H656" s="56">
        <f>_xlfn.XLOOKUP(E656,CDP!B:B,CDP!E:E)</f>
        <v>6173.3930519573723</v>
      </c>
      <c r="I656" s="56">
        <f>_xlfn.XLOOKUP(E656,CDP!B:B,CDP!F:F)</f>
        <v>6551.1979673203532</v>
      </c>
      <c r="J656" s="57">
        <f t="shared" si="34"/>
        <v>5.4378009039871764E-2</v>
      </c>
      <c r="K656" s="57">
        <f t="shared" si="35"/>
        <v>3.6470555181188358E-2</v>
      </c>
      <c r="L656" s="57">
        <f t="shared" si="36"/>
        <v>6.1198908312373179E-2</v>
      </c>
    </row>
    <row r="657" spans="1:12" x14ac:dyDescent="0.3">
      <c r="A657" s="7" t="s">
        <v>1507</v>
      </c>
      <c r="B657" s="7" t="s">
        <v>1508</v>
      </c>
      <c r="C657" s="7" t="s">
        <v>1355</v>
      </c>
      <c r="D657" s="53">
        <f>_xlfn.XLOOKUP(C657,'County PPHU'!$B$3:$B$17,'County PPHU'!$F$3:$F$17)</f>
        <v>2.0542413859078494</v>
      </c>
      <c r="E657" s="60" t="s">
        <v>163</v>
      </c>
      <c r="F657" s="56">
        <f>_xlfn.XLOOKUP(E657,CDP!B:B,CDP!C:C)</f>
        <v>98578.2044827051</v>
      </c>
      <c r="G657" s="56">
        <f>_xlfn.XLOOKUP(E657,CDP!B:B,CDP!D:D)</f>
        <v>103938.69097719999</v>
      </c>
      <c r="H657" s="56">
        <f>_xlfn.XLOOKUP(E657,CDP!B:B,CDP!E:E)</f>
        <v>107729.39274194444</v>
      </c>
      <c r="I657" s="56">
        <f>_xlfn.XLOOKUP(E657,CDP!B:B,CDP!F:F)</f>
        <v>114322.31397090633</v>
      </c>
      <c r="J657" s="57">
        <f t="shared" si="34"/>
        <v>5.4378009039872048E-2</v>
      </c>
      <c r="K657" s="57">
        <f t="shared" si="35"/>
        <v>3.647055518118824E-2</v>
      </c>
      <c r="L657" s="57">
        <f t="shared" si="36"/>
        <v>6.1198908312373082E-2</v>
      </c>
    </row>
    <row r="658" spans="1:12" x14ac:dyDescent="0.3">
      <c r="A658" s="7" t="s">
        <v>1509</v>
      </c>
      <c r="B658" s="7" t="s">
        <v>1510</v>
      </c>
      <c r="C658" s="7" t="s">
        <v>1355</v>
      </c>
      <c r="D658" s="53">
        <f>_xlfn.XLOOKUP(C658,'County PPHU'!$B$3:$B$17,'County PPHU'!$F$3:$F$17)</f>
        <v>2.0542413859078494</v>
      </c>
      <c r="E658" s="61" t="s">
        <v>117</v>
      </c>
      <c r="F658" s="56">
        <f>_xlfn.XLOOKUP(E658,CDP!B:B,CDP!C:C)</f>
        <v>53686.832643783928</v>
      </c>
      <c r="G658" s="56">
        <f>_xlfn.XLOOKUP(E658,CDP!B:B,CDP!D:D)</f>
        <v>57947.541882000092</v>
      </c>
      <c r="H658" s="56">
        <f>_xlfn.XLOOKUP(E658,CDP!B:B,CDP!E:E)</f>
        <v>61272.980369628567</v>
      </c>
      <c r="I658" s="56">
        <f>_xlfn.XLOOKUP(E658,CDP!B:B,CDP!F:F)</f>
        <v>67156.913701778831</v>
      </c>
      <c r="J658" s="57">
        <f t="shared" si="34"/>
        <v>7.9362276155985637E-2</v>
      </c>
      <c r="K658" s="57">
        <f t="shared" si="35"/>
        <v>5.7387050073670794E-2</v>
      </c>
      <c r="L658" s="57">
        <f t="shared" si="36"/>
        <v>9.6028188879592635E-2</v>
      </c>
    </row>
    <row r="659" spans="1:12" x14ac:dyDescent="0.3">
      <c r="A659" s="7" t="s">
        <v>1511</v>
      </c>
      <c r="B659" s="7" t="s">
        <v>1512</v>
      </c>
      <c r="C659" s="7" t="s">
        <v>1355</v>
      </c>
      <c r="D659" s="53">
        <f>_xlfn.XLOOKUP(C659,'County PPHU'!$B$3:$B$17,'County PPHU'!$F$3:$F$17)</f>
        <v>2.0542413859078494</v>
      </c>
      <c r="E659" s="58" t="s">
        <v>177</v>
      </c>
      <c r="F659" s="56">
        <f>_xlfn.XLOOKUP(E659,CDP!B:B,CDP!C:C)</f>
        <v>6848.1954812741433</v>
      </c>
      <c r="G659" s="56">
        <f>_xlfn.XLOOKUP(E659,CDP!B:B,CDP!D:D)</f>
        <v>7220.5867170616793</v>
      </c>
      <c r="H659" s="56">
        <f>_xlfn.XLOOKUP(E659,CDP!B:B,CDP!E:E)</f>
        <v>7483.9255233668327</v>
      </c>
      <c r="I659" s="56">
        <f>_xlfn.XLOOKUP(E659,CDP!B:B,CDP!F:F)</f>
        <v>7941.9335952879883</v>
      </c>
      <c r="J659" s="57">
        <f t="shared" si="34"/>
        <v>5.437800903987202E-2</v>
      </c>
      <c r="K659" s="57">
        <f t="shared" si="35"/>
        <v>3.6470555181188323E-2</v>
      </c>
      <c r="L659" s="57">
        <f t="shared" si="36"/>
        <v>6.1198908312373082E-2</v>
      </c>
    </row>
    <row r="660" spans="1:12" x14ac:dyDescent="0.3">
      <c r="A660" s="7" t="s">
        <v>1513</v>
      </c>
      <c r="B660" s="7" t="s">
        <v>1514</v>
      </c>
      <c r="C660" s="7" t="s">
        <v>1355</v>
      </c>
      <c r="D660" s="53">
        <f>_xlfn.XLOOKUP(C660,'County PPHU'!$B$3:$B$17,'County PPHU'!$F$3:$F$17)</f>
        <v>2.0542413859078494</v>
      </c>
      <c r="E660" s="60" t="s">
        <v>163</v>
      </c>
      <c r="F660" s="56">
        <f>_xlfn.XLOOKUP(E660,CDP!B:B,CDP!C:C)</f>
        <v>98578.2044827051</v>
      </c>
      <c r="G660" s="56">
        <f>_xlfn.XLOOKUP(E660,CDP!B:B,CDP!D:D)</f>
        <v>103938.69097719999</v>
      </c>
      <c r="H660" s="56">
        <f>_xlfn.XLOOKUP(E660,CDP!B:B,CDP!E:E)</f>
        <v>107729.39274194444</v>
      </c>
      <c r="I660" s="56">
        <f>_xlfn.XLOOKUP(E660,CDP!B:B,CDP!F:F)</f>
        <v>114322.31397090633</v>
      </c>
      <c r="J660" s="57">
        <f t="shared" si="34"/>
        <v>5.4378009039872048E-2</v>
      </c>
      <c r="K660" s="57">
        <f t="shared" si="35"/>
        <v>3.647055518118824E-2</v>
      </c>
      <c r="L660" s="57">
        <f t="shared" si="36"/>
        <v>6.1198908312373082E-2</v>
      </c>
    </row>
    <row r="661" spans="1:12" x14ac:dyDescent="0.3">
      <c r="A661" s="7" t="s">
        <v>1515</v>
      </c>
      <c r="B661" s="7" t="s">
        <v>1516</v>
      </c>
      <c r="C661" s="7" t="s">
        <v>1355</v>
      </c>
      <c r="D661" s="53">
        <f>_xlfn.XLOOKUP(C661,'County PPHU'!$B$3:$B$17,'County PPHU'!$F$3:$F$17)</f>
        <v>2.0542413859078494</v>
      </c>
      <c r="E661" s="61" t="s">
        <v>177</v>
      </c>
      <c r="F661" s="56">
        <f>_xlfn.XLOOKUP(E661,CDP!B:B,CDP!C:C)</f>
        <v>6848.1954812741433</v>
      </c>
      <c r="G661" s="56">
        <f>_xlfn.XLOOKUP(E661,CDP!B:B,CDP!D:D)</f>
        <v>7220.5867170616793</v>
      </c>
      <c r="H661" s="56">
        <f>_xlfn.XLOOKUP(E661,CDP!B:B,CDP!E:E)</f>
        <v>7483.9255233668327</v>
      </c>
      <c r="I661" s="56">
        <f>_xlfn.XLOOKUP(E661,CDP!B:B,CDP!F:F)</f>
        <v>7941.9335952879883</v>
      </c>
      <c r="J661" s="57">
        <f t="shared" si="34"/>
        <v>5.437800903987202E-2</v>
      </c>
      <c r="K661" s="57">
        <f t="shared" si="35"/>
        <v>3.6470555181188323E-2</v>
      </c>
      <c r="L661" s="57">
        <f t="shared" si="36"/>
        <v>6.1198908312373082E-2</v>
      </c>
    </row>
    <row r="662" spans="1:12" x14ac:dyDescent="0.3">
      <c r="A662" s="7" t="s">
        <v>1517</v>
      </c>
      <c r="B662" s="7" t="s">
        <v>1518</v>
      </c>
      <c r="C662" s="7" t="s">
        <v>1355</v>
      </c>
      <c r="D662" s="53">
        <f>_xlfn.XLOOKUP(C662,'County PPHU'!$B$3:$B$17,'County PPHU'!$F$3:$F$17)</f>
        <v>2.0542413859078494</v>
      </c>
      <c r="E662" s="61" t="s">
        <v>177</v>
      </c>
      <c r="F662" s="56">
        <f>_xlfn.XLOOKUP(E662,CDP!B:B,CDP!C:C)</f>
        <v>6848.1954812741433</v>
      </c>
      <c r="G662" s="56">
        <f>_xlfn.XLOOKUP(E662,CDP!B:B,CDP!D:D)</f>
        <v>7220.5867170616793</v>
      </c>
      <c r="H662" s="56">
        <f>_xlfn.XLOOKUP(E662,CDP!B:B,CDP!E:E)</f>
        <v>7483.9255233668327</v>
      </c>
      <c r="I662" s="56">
        <f>_xlfn.XLOOKUP(E662,CDP!B:B,CDP!F:F)</f>
        <v>7941.9335952879883</v>
      </c>
      <c r="J662" s="57">
        <f t="shared" si="34"/>
        <v>5.437800903987202E-2</v>
      </c>
      <c r="K662" s="57">
        <f t="shared" si="35"/>
        <v>3.6470555181188323E-2</v>
      </c>
      <c r="L662" s="57">
        <f t="shared" si="36"/>
        <v>6.1198908312373082E-2</v>
      </c>
    </row>
    <row r="663" spans="1:12" x14ac:dyDescent="0.3">
      <c r="A663" s="7" t="s">
        <v>1519</v>
      </c>
      <c r="B663" s="7" t="s">
        <v>1520</v>
      </c>
      <c r="C663" s="7" t="s">
        <v>1355</v>
      </c>
      <c r="D663" s="53">
        <f>_xlfn.XLOOKUP(C663,'County PPHU'!$B$3:$B$17,'County PPHU'!$F$3:$F$17)</f>
        <v>2.0542413859078494</v>
      </c>
      <c r="E663" s="61" t="s">
        <v>117</v>
      </c>
      <c r="F663" s="56">
        <f>_xlfn.XLOOKUP(E663,CDP!B:B,CDP!C:C)</f>
        <v>53686.832643783928</v>
      </c>
      <c r="G663" s="56">
        <f>_xlfn.XLOOKUP(E663,CDP!B:B,CDP!D:D)</f>
        <v>57947.541882000092</v>
      </c>
      <c r="H663" s="56">
        <f>_xlfn.XLOOKUP(E663,CDP!B:B,CDP!E:E)</f>
        <v>61272.980369628567</v>
      </c>
      <c r="I663" s="56">
        <f>_xlfn.XLOOKUP(E663,CDP!B:B,CDP!F:F)</f>
        <v>67156.913701778831</v>
      </c>
      <c r="J663" s="57">
        <f t="shared" si="34"/>
        <v>7.9362276155985637E-2</v>
      </c>
      <c r="K663" s="57">
        <f t="shared" si="35"/>
        <v>5.7387050073670794E-2</v>
      </c>
      <c r="L663" s="57">
        <f t="shared" si="36"/>
        <v>9.6028188879592635E-2</v>
      </c>
    </row>
    <row r="664" spans="1:12" x14ac:dyDescent="0.3">
      <c r="A664" s="7" t="s">
        <v>1521</v>
      </c>
      <c r="B664" s="7" t="s">
        <v>1522</v>
      </c>
      <c r="C664" s="7" t="s">
        <v>1355</v>
      </c>
      <c r="D664" s="53">
        <f>_xlfn.XLOOKUP(C664,'County PPHU'!$B$3:$B$17,'County PPHU'!$F$3:$F$17)</f>
        <v>2.0542413859078494</v>
      </c>
      <c r="E664" s="60" t="s">
        <v>163</v>
      </c>
      <c r="F664" s="56">
        <f>_xlfn.XLOOKUP(E664,CDP!B:B,CDP!C:C)</f>
        <v>98578.2044827051</v>
      </c>
      <c r="G664" s="56">
        <f>_xlfn.XLOOKUP(E664,CDP!B:B,CDP!D:D)</f>
        <v>103938.69097719999</v>
      </c>
      <c r="H664" s="56">
        <f>_xlfn.XLOOKUP(E664,CDP!B:B,CDP!E:E)</f>
        <v>107729.39274194444</v>
      </c>
      <c r="I664" s="56">
        <f>_xlfn.XLOOKUP(E664,CDP!B:B,CDP!F:F)</f>
        <v>114322.31397090633</v>
      </c>
      <c r="J664" s="57">
        <f t="shared" si="34"/>
        <v>5.4378009039872048E-2</v>
      </c>
      <c r="K664" s="57">
        <f t="shared" si="35"/>
        <v>3.647055518118824E-2</v>
      </c>
      <c r="L664" s="57">
        <f t="shared" si="36"/>
        <v>6.1198908312373082E-2</v>
      </c>
    </row>
    <row r="665" spans="1:12" x14ac:dyDescent="0.3">
      <c r="A665" s="7" t="s">
        <v>1523</v>
      </c>
      <c r="B665" s="7" t="s">
        <v>1524</v>
      </c>
      <c r="C665" s="7" t="s">
        <v>1355</v>
      </c>
      <c r="D665" s="53">
        <f>_xlfn.XLOOKUP(C665,'County PPHU'!$B$3:$B$17,'County PPHU'!$F$3:$F$17)</f>
        <v>2.0542413859078494</v>
      </c>
      <c r="E665" s="61" t="s">
        <v>116</v>
      </c>
      <c r="F665" s="56">
        <f>_xlfn.XLOOKUP(E665,CDP!B:B,CDP!C:C)</f>
        <v>50330.409166521917</v>
      </c>
      <c r="G665" s="56">
        <f>_xlfn.XLOOKUP(E665,CDP!B:B,CDP!D:D)</f>
        <v>52648.735514541971</v>
      </c>
      <c r="H665" s="56">
        <f>_xlfn.XLOOKUP(E665,CDP!B:B,CDP!E:E)</f>
        <v>54190.658804777428</v>
      </c>
      <c r="I665" s="56">
        <f>_xlfn.XLOOKUP(E665,CDP!B:B,CDP!F:F)</f>
        <v>56841.155383735146</v>
      </c>
      <c r="J665" s="57">
        <f t="shared" si="34"/>
        <v>4.6062139895380126E-2</v>
      </c>
      <c r="K665" s="57">
        <f t="shared" si="35"/>
        <v>2.9286995692604345E-2</v>
      </c>
      <c r="L665" s="57">
        <f t="shared" si="36"/>
        <v>4.8910580484104606E-2</v>
      </c>
    </row>
    <row r="666" spans="1:12" x14ac:dyDescent="0.3">
      <c r="A666" s="7" t="s">
        <v>1525</v>
      </c>
      <c r="B666" s="7" t="s">
        <v>1526</v>
      </c>
      <c r="C666" s="7" t="s">
        <v>1355</v>
      </c>
      <c r="D666" s="53">
        <f>_xlfn.XLOOKUP(C666,'County PPHU'!$B$3:$B$17,'County PPHU'!$F$3:$F$17)</f>
        <v>2.0542413859078494</v>
      </c>
      <c r="E666" s="61" t="s">
        <v>36</v>
      </c>
      <c r="F666" s="56">
        <f>_xlfn.XLOOKUP(E666,CDP!B:B,CDP!C:C)</f>
        <v>14798.655404067267</v>
      </c>
      <c r="G666" s="56">
        <f>_xlfn.XLOOKUP(E666,CDP!B:B,CDP!D:D)</f>
        <v>15875.81898425781</v>
      </c>
      <c r="H666" s="56">
        <f>_xlfn.XLOOKUP(E666,CDP!B:B,CDP!E:E)</f>
        <v>16701.00519836356</v>
      </c>
      <c r="I666" s="56">
        <f>_xlfn.XLOOKUP(E666,CDP!B:B,CDP!F:F)</f>
        <v>18156.552880431969</v>
      </c>
      <c r="J666" s="57">
        <f t="shared" si="34"/>
        <v>7.2787935848178151E-2</v>
      </c>
      <c r="K666" s="57">
        <f t="shared" si="35"/>
        <v>5.197755246037955E-2</v>
      </c>
      <c r="L666" s="57">
        <f t="shared" si="36"/>
        <v>8.7153297947061892E-2</v>
      </c>
    </row>
    <row r="667" spans="1:12" x14ac:dyDescent="0.3">
      <c r="A667" s="7" t="s">
        <v>1527</v>
      </c>
      <c r="B667" s="7" t="s">
        <v>1528</v>
      </c>
      <c r="C667" s="7" t="s">
        <v>1355</v>
      </c>
      <c r="D667" s="53">
        <f>_xlfn.XLOOKUP(C667,'County PPHU'!$B$3:$B$17,'County PPHU'!$F$3:$F$17)</f>
        <v>2.0542413859078494</v>
      </c>
      <c r="E667" s="61" t="s">
        <v>42</v>
      </c>
      <c r="F667" s="56">
        <f>_xlfn.XLOOKUP(E667,CDP!B:B,CDP!C:C)</f>
        <v>2966.519798537734</v>
      </c>
      <c r="G667" s="56">
        <f>_xlfn.XLOOKUP(E667,CDP!B:B,CDP!D:D)</f>
        <v>3127.8332389595785</v>
      </c>
      <c r="H667" s="56">
        <f>_xlfn.XLOOKUP(E667,CDP!B:B,CDP!E:E)</f>
        <v>3241.9070536986087</v>
      </c>
      <c r="I667" s="56">
        <f>_xlfn.XLOOKUP(E667,CDP!B:B,CDP!F:F)</f>
        <v>3440.3082262351454</v>
      </c>
      <c r="J667" s="57">
        <f t="shared" si="34"/>
        <v>5.4378009039872104E-2</v>
      </c>
      <c r="K667" s="57">
        <f t="shared" si="35"/>
        <v>3.6470555181188302E-2</v>
      </c>
      <c r="L667" s="57">
        <f t="shared" si="36"/>
        <v>6.1198908312373082E-2</v>
      </c>
    </row>
    <row r="668" spans="1:12" x14ac:dyDescent="0.3">
      <c r="A668" s="7" t="s">
        <v>1529</v>
      </c>
      <c r="B668" s="7" t="s">
        <v>1530</v>
      </c>
      <c r="C668" s="7" t="s">
        <v>1355</v>
      </c>
      <c r="D668" s="53">
        <f>_xlfn.XLOOKUP(C668,'County PPHU'!$B$3:$B$17,'County PPHU'!$F$3:$F$17)</f>
        <v>2.0542413859078494</v>
      </c>
      <c r="E668" s="61" t="s">
        <v>30</v>
      </c>
      <c r="F668" s="56">
        <f>_xlfn.XLOOKUP(E668,CDP!B:B,CDP!C:C)</f>
        <v>13300.31163919026</v>
      </c>
      <c r="G668" s="56">
        <f>_xlfn.XLOOKUP(E668,CDP!B:B,CDP!D:D)</f>
        <v>14372.068991457189</v>
      </c>
      <c r="H668" s="56">
        <f>_xlfn.XLOOKUP(E668,CDP!B:B,CDP!E:E)</f>
        <v>15452.575010463441</v>
      </c>
      <c r="I668" s="56">
        <f>_xlfn.XLOOKUP(E668,CDP!B:B,CDP!F:F)</f>
        <v>17700.193288923856</v>
      </c>
      <c r="J668" s="57">
        <f t="shared" si="34"/>
        <v>8.0581371425081746E-2</v>
      </c>
      <c r="K668" s="57">
        <f t="shared" si="35"/>
        <v>7.5180965221396376E-2</v>
      </c>
      <c r="L668" s="57">
        <f t="shared" si="36"/>
        <v>0.14545266901720133</v>
      </c>
    </row>
    <row r="669" spans="1:12" x14ac:dyDescent="0.3">
      <c r="A669" s="7" t="s">
        <v>1531</v>
      </c>
      <c r="B669" s="7" t="s">
        <v>1532</v>
      </c>
      <c r="C669" s="7" t="s">
        <v>1355</v>
      </c>
      <c r="D669" s="53">
        <f>_xlfn.XLOOKUP(C669,'County PPHU'!$B$3:$B$17,'County PPHU'!$F$3:$F$17)</f>
        <v>2.0542413859078494</v>
      </c>
      <c r="E669" s="61" t="s">
        <v>79</v>
      </c>
      <c r="F669" s="56">
        <f>_xlfn.XLOOKUP(E669,CDP!B:B,CDP!C:C)</f>
        <v>5648.9875895403729</v>
      </c>
      <c r="G669" s="56">
        <f>_xlfn.XLOOKUP(E669,CDP!B:B,CDP!D:D)</f>
        <v>5956.1682877505227</v>
      </c>
      <c r="H669" s="56">
        <f>_xlfn.XLOOKUP(E669,CDP!B:B,CDP!E:E)</f>
        <v>6173.3930519573723</v>
      </c>
      <c r="I669" s="56">
        <f>_xlfn.XLOOKUP(E669,CDP!B:B,CDP!F:F)</f>
        <v>6551.1979673203532</v>
      </c>
      <c r="J669" s="57">
        <f t="shared" si="34"/>
        <v>5.4378009039871764E-2</v>
      </c>
      <c r="K669" s="57">
        <f t="shared" si="35"/>
        <v>3.6470555181188358E-2</v>
      </c>
      <c r="L669" s="57">
        <f t="shared" si="36"/>
        <v>6.1198908312373179E-2</v>
      </c>
    </row>
    <row r="670" spans="1:12" x14ac:dyDescent="0.3">
      <c r="A670" s="7" t="s">
        <v>1533</v>
      </c>
      <c r="B670" s="7" t="s">
        <v>1534</v>
      </c>
      <c r="C670" s="7" t="s">
        <v>1355</v>
      </c>
      <c r="D670" s="53">
        <f>_xlfn.XLOOKUP(C670,'County PPHU'!$B$3:$B$17,'County PPHU'!$F$3:$F$17)</f>
        <v>2.0542413859078494</v>
      </c>
      <c r="E670" t="s">
        <v>1961</v>
      </c>
      <c r="F670" s="56">
        <f>_xlfn.XLOOKUP(E670,CDP!B:B,CDP!C:C)</f>
        <v>2561.9494398608722</v>
      </c>
      <c r="G670" s="56">
        <f>_xlfn.XLOOKUP(E670,CDP!B:B,CDP!D:D)</f>
        <v>2517.5398731282398</v>
      </c>
      <c r="H670" s="56">
        <f>_xlfn.XLOOKUP(E670,CDP!B:B,CDP!E:E)</f>
        <v>2473.5074669129799</v>
      </c>
      <c r="I670" s="56">
        <f>_xlfn.XLOOKUP(E670,CDP!B:B,CDP!F:F)</f>
        <v>2354.7158452857484</v>
      </c>
      <c r="J670" s="57">
        <f t="shared" si="34"/>
        <v>-1.733428694636692E-2</v>
      </c>
      <c r="K670" s="57">
        <f t="shared" si="35"/>
        <v>-1.7490251767312118E-2</v>
      </c>
      <c r="L670" s="57">
        <f t="shared" si="36"/>
        <v>-4.8025576318751699E-2</v>
      </c>
    </row>
    <row r="671" spans="1:12" x14ac:dyDescent="0.3">
      <c r="A671" s="7" t="s">
        <v>1535</v>
      </c>
      <c r="B671" s="7" t="s">
        <v>1536</v>
      </c>
      <c r="C671" s="7" t="s">
        <v>1355</v>
      </c>
      <c r="D671" s="53">
        <f>_xlfn.XLOOKUP(C671,'County PPHU'!$B$3:$B$17,'County PPHU'!$F$3:$F$17)</f>
        <v>2.0542413859078494</v>
      </c>
      <c r="E671" s="61" t="s">
        <v>30</v>
      </c>
      <c r="F671" s="56">
        <f>_xlfn.XLOOKUP(E671,CDP!B:B,CDP!C:C)</f>
        <v>13300.31163919026</v>
      </c>
      <c r="G671" s="56">
        <f>_xlfn.XLOOKUP(E671,CDP!B:B,CDP!D:D)</f>
        <v>14372.068991457189</v>
      </c>
      <c r="H671" s="56">
        <f>_xlfn.XLOOKUP(E671,CDP!B:B,CDP!E:E)</f>
        <v>15452.575010463441</v>
      </c>
      <c r="I671" s="56">
        <f>_xlfn.XLOOKUP(E671,CDP!B:B,CDP!F:F)</f>
        <v>17700.193288923856</v>
      </c>
      <c r="J671" s="57">
        <f t="shared" si="34"/>
        <v>8.0581371425081746E-2</v>
      </c>
      <c r="K671" s="57">
        <f t="shared" si="35"/>
        <v>7.5180965221396376E-2</v>
      </c>
      <c r="L671" s="57">
        <f t="shared" si="36"/>
        <v>0.14545266901720133</v>
      </c>
    </row>
    <row r="672" spans="1:12" x14ac:dyDescent="0.3">
      <c r="A672" s="7" t="s">
        <v>1537</v>
      </c>
      <c r="B672" s="7" t="s">
        <v>1538</v>
      </c>
      <c r="C672" s="7" t="s">
        <v>1355</v>
      </c>
      <c r="D672" s="53">
        <f>_xlfn.XLOOKUP(C672,'County PPHU'!$B$3:$B$17,'County PPHU'!$F$3:$F$17)</f>
        <v>2.0542413859078494</v>
      </c>
      <c r="E672" s="61" t="s">
        <v>116</v>
      </c>
      <c r="F672" s="56">
        <f>_xlfn.XLOOKUP(E672,CDP!B:B,CDP!C:C)</f>
        <v>50330.409166521917</v>
      </c>
      <c r="G672" s="56">
        <f>_xlfn.XLOOKUP(E672,CDP!B:B,CDP!D:D)</f>
        <v>52648.735514541971</v>
      </c>
      <c r="H672" s="56">
        <f>_xlfn.XLOOKUP(E672,CDP!B:B,CDP!E:E)</f>
        <v>54190.658804777428</v>
      </c>
      <c r="I672" s="56">
        <f>_xlfn.XLOOKUP(E672,CDP!B:B,CDP!F:F)</f>
        <v>56841.155383735146</v>
      </c>
      <c r="J672" s="57">
        <f t="shared" si="34"/>
        <v>4.6062139895380126E-2</v>
      </c>
      <c r="K672" s="57">
        <f t="shared" si="35"/>
        <v>2.9286995692604345E-2</v>
      </c>
      <c r="L672" s="57">
        <f t="shared" si="36"/>
        <v>4.8910580484104606E-2</v>
      </c>
    </row>
    <row r="673" spans="1:12" x14ac:dyDescent="0.3">
      <c r="A673" s="7" t="s">
        <v>1539</v>
      </c>
      <c r="B673" s="7" t="s">
        <v>1540</v>
      </c>
      <c r="C673" s="7" t="s">
        <v>1355</v>
      </c>
      <c r="D673" s="53">
        <f>_xlfn.XLOOKUP(C673,'County PPHU'!$B$3:$B$17,'County PPHU'!$F$3:$F$17)</f>
        <v>2.0542413859078494</v>
      </c>
      <c r="E673" s="61" t="s">
        <v>116</v>
      </c>
      <c r="F673" s="56">
        <f>_xlfn.XLOOKUP(E673,CDP!B:B,CDP!C:C)</f>
        <v>50330.409166521917</v>
      </c>
      <c r="G673" s="56">
        <f>_xlfn.XLOOKUP(E673,CDP!B:B,CDP!D:D)</f>
        <v>52648.735514541971</v>
      </c>
      <c r="H673" s="56">
        <f>_xlfn.XLOOKUP(E673,CDP!B:B,CDP!E:E)</f>
        <v>54190.658804777428</v>
      </c>
      <c r="I673" s="56">
        <f>_xlfn.XLOOKUP(E673,CDP!B:B,CDP!F:F)</f>
        <v>56841.155383735146</v>
      </c>
      <c r="J673" s="57">
        <f t="shared" si="34"/>
        <v>4.6062139895380126E-2</v>
      </c>
      <c r="K673" s="57">
        <f t="shared" si="35"/>
        <v>2.9286995692604345E-2</v>
      </c>
      <c r="L673" s="57">
        <f t="shared" si="36"/>
        <v>4.8910580484104606E-2</v>
      </c>
    </row>
    <row r="674" spans="1:12" x14ac:dyDescent="0.3">
      <c r="A674" s="7" t="s">
        <v>1541</v>
      </c>
      <c r="B674" s="7" t="s">
        <v>1542</v>
      </c>
      <c r="C674" s="7" t="s">
        <v>1355</v>
      </c>
      <c r="D674" s="53">
        <f>_xlfn.XLOOKUP(C674,'County PPHU'!$B$3:$B$17,'County PPHU'!$F$3:$F$17)</f>
        <v>2.0542413859078494</v>
      </c>
      <c r="E674" s="61" t="s">
        <v>36</v>
      </c>
      <c r="F674" s="56">
        <f>_xlfn.XLOOKUP(E674,CDP!B:B,CDP!C:C)</f>
        <v>14798.655404067267</v>
      </c>
      <c r="G674" s="56">
        <f>_xlfn.XLOOKUP(E674,CDP!B:B,CDP!D:D)</f>
        <v>15875.81898425781</v>
      </c>
      <c r="H674" s="56">
        <f>_xlfn.XLOOKUP(E674,CDP!B:B,CDP!E:E)</f>
        <v>16701.00519836356</v>
      </c>
      <c r="I674" s="56">
        <f>_xlfn.XLOOKUP(E674,CDP!B:B,CDP!F:F)</f>
        <v>18156.552880431969</v>
      </c>
      <c r="J674" s="57">
        <f t="shared" si="34"/>
        <v>7.2787935848178151E-2</v>
      </c>
      <c r="K674" s="57">
        <f t="shared" si="35"/>
        <v>5.197755246037955E-2</v>
      </c>
      <c r="L674" s="57">
        <f t="shared" si="36"/>
        <v>8.7153297947061892E-2</v>
      </c>
    </row>
    <row r="675" spans="1:12" x14ac:dyDescent="0.3">
      <c r="A675" s="7" t="s">
        <v>1543</v>
      </c>
      <c r="B675" s="7" t="s">
        <v>1544</v>
      </c>
      <c r="C675" s="7" t="s">
        <v>1355</v>
      </c>
      <c r="D675" s="53">
        <f>_xlfn.XLOOKUP(C675,'County PPHU'!$B$3:$B$17,'County PPHU'!$F$3:$F$17)</f>
        <v>2.0542413859078494</v>
      </c>
      <c r="E675" s="61" t="s">
        <v>30</v>
      </c>
      <c r="F675" s="56">
        <f>_xlfn.XLOOKUP(E675,CDP!B:B,CDP!C:C)</f>
        <v>13300.31163919026</v>
      </c>
      <c r="G675" s="56">
        <f>_xlfn.XLOOKUP(E675,CDP!B:B,CDP!D:D)</f>
        <v>14372.068991457189</v>
      </c>
      <c r="H675" s="56">
        <f>_xlfn.XLOOKUP(E675,CDP!B:B,CDP!E:E)</f>
        <v>15452.575010463441</v>
      </c>
      <c r="I675" s="56">
        <f>_xlfn.XLOOKUP(E675,CDP!B:B,CDP!F:F)</f>
        <v>17700.193288923856</v>
      </c>
      <c r="J675" s="57">
        <f t="shared" si="34"/>
        <v>8.0581371425081746E-2</v>
      </c>
      <c r="K675" s="57">
        <f t="shared" si="35"/>
        <v>7.5180965221396376E-2</v>
      </c>
      <c r="L675" s="57">
        <f t="shared" si="36"/>
        <v>0.14545266901720133</v>
      </c>
    </row>
    <row r="676" spans="1:12" x14ac:dyDescent="0.3">
      <c r="A676" s="7" t="s">
        <v>1545</v>
      </c>
      <c r="B676" s="7" t="s">
        <v>1546</v>
      </c>
      <c r="C676" s="7" t="s">
        <v>1355</v>
      </c>
      <c r="D676" s="53">
        <f>_xlfn.XLOOKUP(C676,'County PPHU'!$B$3:$B$17,'County PPHU'!$F$3:$F$17)</f>
        <v>2.0542413859078494</v>
      </c>
      <c r="E676" s="61" t="s">
        <v>36</v>
      </c>
      <c r="F676" s="56">
        <f>_xlfn.XLOOKUP(E676,CDP!B:B,CDP!C:C)</f>
        <v>14798.655404067267</v>
      </c>
      <c r="G676" s="56">
        <f>_xlfn.XLOOKUP(E676,CDP!B:B,CDP!D:D)</f>
        <v>15875.81898425781</v>
      </c>
      <c r="H676" s="56">
        <f>_xlfn.XLOOKUP(E676,CDP!B:B,CDP!E:E)</f>
        <v>16701.00519836356</v>
      </c>
      <c r="I676" s="56">
        <f>_xlfn.XLOOKUP(E676,CDP!B:B,CDP!F:F)</f>
        <v>18156.552880431969</v>
      </c>
      <c r="J676" s="57">
        <f t="shared" si="34"/>
        <v>7.2787935848178151E-2</v>
      </c>
      <c r="K676" s="57">
        <f t="shared" si="35"/>
        <v>5.197755246037955E-2</v>
      </c>
      <c r="L676" s="57">
        <f t="shared" si="36"/>
        <v>8.7153297947061892E-2</v>
      </c>
    </row>
    <row r="677" spans="1:12" x14ac:dyDescent="0.3">
      <c r="A677" s="7" t="s">
        <v>1547</v>
      </c>
      <c r="B677" s="7" t="s">
        <v>1548</v>
      </c>
      <c r="C677" s="7" t="s">
        <v>1355</v>
      </c>
      <c r="D677" s="53">
        <f>_xlfn.XLOOKUP(C677,'County PPHU'!$B$3:$B$17,'County PPHU'!$F$3:$F$17)</f>
        <v>2.0542413859078494</v>
      </c>
      <c r="E677" s="58" t="s">
        <v>167</v>
      </c>
      <c r="F677" s="56">
        <f>_xlfn.XLOOKUP(E677,CDP!B:B,CDP!C:C)</f>
        <v>13284.128710366998</v>
      </c>
      <c r="G677" s="56">
        <f>_xlfn.XLOOKUP(E677,CDP!B:B,CDP!D:D)</f>
        <v>14006.493181466158</v>
      </c>
      <c r="H677" s="56">
        <f>_xlfn.XLOOKUP(E677,CDP!B:B,CDP!E:E)</f>
        <v>14517.317763935756</v>
      </c>
      <c r="I677" s="56">
        <f>_xlfn.XLOOKUP(E677,CDP!B:B,CDP!F:F)</f>
        <v>15405.761762712445</v>
      </c>
      <c r="J677" s="57">
        <f t="shared" si="34"/>
        <v>5.4378009039871965E-2</v>
      </c>
      <c r="K677" s="57">
        <f t="shared" si="35"/>
        <v>3.6470555181188268E-2</v>
      </c>
      <c r="L677" s="57">
        <f t="shared" si="36"/>
        <v>6.1198908312373068E-2</v>
      </c>
    </row>
    <row r="678" spans="1:12" x14ac:dyDescent="0.3">
      <c r="A678" s="7" t="s">
        <v>1549</v>
      </c>
      <c r="B678" s="7" t="s">
        <v>1534</v>
      </c>
      <c r="C678" s="7" t="s">
        <v>1355</v>
      </c>
      <c r="D678" s="53">
        <f>_xlfn.XLOOKUP(C678,'County PPHU'!$B$3:$B$17,'County PPHU'!$F$3:$F$17)</f>
        <v>2.0542413859078494</v>
      </c>
      <c r="E678" s="58" t="s">
        <v>1961</v>
      </c>
      <c r="F678" s="56">
        <f>_xlfn.XLOOKUP(E678,CDP!B:B,CDP!C:C)</f>
        <v>2561.9494398608722</v>
      </c>
      <c r="G678" s="56">
        <f>_xlfn.XLOOKUP(E678,CDP!B:B,CDP!D:D)</f>
        <v>2517.5398731282398</v>
      </c>
      <c r="H678" s="56">
        <f>_xlfn.XLOOKUP(E678,CDP!B:B,CDP!E:E)</f>
        <v>2473.5074669129799</v>
      </c>
      <c r="I678" s="56">
        <f>_xlfn.XLOOKUP(E678,CDP!B:B,CDP!F:F)</f>
        <v>2354.7158452857484</v>
      </c>
      <c r="J678" s="57">
        <f t="shared" si="34"/>
        <v>-1.733428694636692E-2</v>
      </c>
      <c r="K678" s="57">
        <f t="shared" si="35"/>
        <v>-1.7490251767312118E-2</v>
      </c>
      <c r="L678" s="57">
        <f t="shared" si="36"/>
        <v>-4.8025576318751699E-2</v>
      </c>
    </row>
    <row r="679" spans="1:12" x14ac:dyDescent="0.3">
      <c r="A679" s="7" t="s">
        <v>1550</v>
      </c>
      <c r="B679" s="7" t="s">
        <v>1551</v>
      </c>
      <c r="C679" s="7" t="s">
        <v>1355</v>
      </c>
      <c r="D679" s="53">
        <f>_xlfn.XLOOKUP(C679,'County PPHU'!$B$3:$B$17,'County PPHU'!$F$3:$F$17)</f>
        <v>2.0542413859078494</v>
      </c>
      <c r="E679" s="61" t="s">
        <v>36</v>
      </c>
      <c r="F679" s="56">
        <f>_xlfn.XLOOKUP(E679,CDP!B:B,CDP!C:C)</f>
        <v>14798.655404067267</v>
      </c>
      <c r="G679" s="56">
        <f>_xlfn.XLOOKUP(E679,CDP!B:B,CDP!D:D)</f>
        <v>15875.81898425781</v>
      </c>
      <c r="H679" s="56">
        <f>_xlfn.XLOOKUP(E679,CDP!B:B,CDP!E:E)</f>
        <v>16701.00519836356</v>
      </c>
      <c r="I679" s="56">
        <f>_xlfn.XLOOKUP(E679,CDP!B:B,CDP!F:F)</f>
        <v>18156.552880431969</v>
      </c>
      <c r="J679" s="57">
        <f t="shared" si="34"/>
        <v>7.2787935848178151E-2</v>
      </c>
      <c r="K679" s="57">
        <f t="shared" si="35"/>
        <v>5.197755246037955E-2</v>
      </c>
      <c r="L679" s="57">
        <f t="shared" si="36"/>
        <v>8.7153297947061892E-2</v>
      </c>
    </row>
    <row r="680" spans="1:12" x14ac:dyDescent="0.3">
      <c r="A680" s="7" t="s">
        <v>1552</v>
      </c>
      <c r="B680" s="7" t="s">
        <v>1553</v>
      </c>
      <c r="C680" s="7" t="s">
        <v>1355</v>
      </c>
      <c r="D680" s="53">
        <f>_xlfn.XLOOKUP(C680,'County PPHU'!$B$3:$B$17,'County PPHU'!$F$3:$F$17)</f>
        <v>2.0542413859078494</v>
      </c>
      <c r="E680" s="61" t="s">
        <v>109</v>
      </c>
      <c r="F680" s="56">
        <f>_xlfn.XLOOKUP(E680,CDP!B:B,CDP!C:C)</f>
        <v>6152.9864822874688</v>
      </c>
      <c r="G680" s="56">
        <f>_xlfn.XLOOKUP(E680,CDP!B:B,CDP!D:D)</f>
        <v>6487.5736368435064</v>
      </c>
      <c r="H680" s="56">
        <f>_xlfn.XLOOKUP(E680,CDP!B:B,CDP!E:E)</f>
        <v>6724.1790491580305</v>
      </c>
      <c r="I680" s="56">
        <f>_xlfn.XLOOKUP(E680,CDP!B:B,CDP!F:F)</f>
        <v>7135.6914662634317</v>
      </c>
      <c r="J680" s="57">
        <f t="shared" si="34"/>
        <v>5.4378009039871902E-2</v>
      </c>
      <c r="K680" s="57">
        <f t="shared" si="35"/>
        <v>3.6470555181188379E-2</v>
      </c>
      <c r="L680" s="57">
        <f t="shared" si="36"/>
        <v>6.1198908312372922E-2</v>
      </c>
    </row>
    <row r="681" spans="1:12" x14ac:dyDescent="0.3">
      <c r="A681" s="7" t="s">
        <v>1554</v>
      </c>
      <c r="B681" s="7" t="s">
        <v>1555</v>
      </c>
      <c r="C681" s="7" t="s">
        <v>1355</v>
      </c>
      <c r="D681" s="53">
        <f>_xlfn.XLOOKUP(C681,'County PPHU'!$B$3:$B$17,'County PPHU'!$F$3:$F$17)</f>
        <v>2.0542413859078494</v>
      </c>
      <c r="E681" s="61" t="s">
        <v>30</v>
      </c>
      <c r="F681" s="56">
        <f>_xlfn.XLOOKUP(E681,CDP!B:B,CDP!C:C)</f>
        <v>13300.31163919026</v>
      </c>
      <c r="G681" s="56">
        <f>_xlfn.XLOOKUP(E681,CDP!B:B,CDP!D:D)</f>
        <v>14372.068991457189</v>
      </c>
      <c r="H681" s="56">
        <f>_xlfn.XLOOKUP(E681,CDP!B:B,CDP!E:E)</f>
        <v>15452.575010463441</v>
      </c>
      <c r="I681" s="56">
        <f>_xlfn.XLOOKUP(E681,CDP!B:B,CDP!F:F)</f>
        <v>17700.193288923856</v>
      </c>
      <c r="J681" s="57">
        <f t="shared" si="34"/>
        <v>8.0581371425081746E-2</v>
      </c>
      <c r="K681" s="57">
        <f t="shared" si="35"/>
        <v>7.5180965221396376E-2</v>
      </c>
      <c r="L681" s="57">
        <f t="shared" si="36"/>
        <v>0.14545266901720133</v>
      </c>
    </row>
    <row r="682" spans="1:12" x14ac:dyDescent="0.3">
      <c r="A682" s="7" t="s">
        <v>1556</v>
      </c>
      <c r="B682" s="7" t="s">
        <v>1557</v>
      </c>
      <c r="C682" s="7" t="s">
        <v>1558</v>
      </c>
      <c r="D682" s="53">
        <f>_xlfn.XLOOKUP(C682,'County PPHU'!$B$3:$B$17,'County PPHU'!$F$3:$F$17)</f>
        <v>2.4330926666268868</v>
      </c>
      <c r="E682" s="60" t="s">
        <v>164</v>
      </c>
      <c r="F682" s="56">
        <f>_xlfn.XLOOKUP(E682,CDP!B:B,CDP!C:C)</f>
        <v>59120.166915671703</v>
      </c>
      <c r="G682" s="56">
        <f>_xlfn.XLOOKUP(E682,CDP!B:B,CDP!D:D)</f>
        <v>60432.158471512885</v>
      </c>
      <c r="H682" s="56">
        <f>_xlfn.XLOOKUP(E682,CDP!B:B,CDP!E:E)</f>
        <v>61603.927252238078</v>
      </c>
      <c r="I682" s="56">
        <f>_xlfn.XLOOKUP(E682,CDP!B:B,CDP!F:F)</f>
        <v>63784.098272684234</v>
      </c>
      <c r="J682" s="57">
        <f t="shared" ref="J682:J745" si="37">((G682-F682)/F682)</f>
        <v>2.219194606998641E-2</v>
      </c>
      <c r="K682" s="57">
        <f t="shared" ref="K682:K745" si="38">((H682-G682)/G682)</f>
        <v>1.9389821749914053E-2</v>
      </c>
      <c r="L682" s="57">
        <f t="shared" si="36"/>
        <v>3.5390130429824994E-2</v>
      </c>
    </row>
    <row r="683" spans="1:12" x14ac:dyDescent="0.3">
      <c r="A683" s="7" t="s">
        <v>1559</v>
      </c>
      <c r="B683" s="7" t="s">
        <v>1560</v>
      </c>
      <c r="C683" s="7" t="s">
        <v>1558</v>
      </c>
      <c r="D683" s="53">
        <f>_xlfn.XLOOKUP(C683,'County PPHU'!$B$3:$B$17,'County PPHU'!$F$3:$F$17)</f>
        <v>2.4330926666268868</v>
      </c>
      <c r="E683" s="60" t="s">
        <v>164</v>
      </c>
      <c r="F683" s="56">
        <f>_xlfn.XLOOKUP(E683,CDP!B:B,CDP!C:C)</f>
        <v>59120.166915671703</v>
      </c>
      <c r="G683" s="56">
        <f>_xlfn.XLOOKUP(E683,CDP!B:B,CDP!D:D)</f>
        <v>60432.158471512885</v>
      </c>
      <c r="H683" s="56">
        <f>_xlfn.XLOOKUP(E683,CDP!B:B,CDP!E:E)</f>
        <v>61603.927252238078</v>
      </c>
      <c r="I683" s="56">
        <f>_xlfn.XLOOKUP(E683,CDP!B:B,CDP!F:F)</f>
        <v>63784.098272684234</v>
      </c>
      <c r="J683" s="57">
        <f t="shared" si="37"/>
        <v>2.219194606998641E-2</v>
      </c>
      <c r="K683" s="57">
        <f t="shared" si="38"/>
        <v>1.9389821749914053E-2</v>
      </c>
      <c r="L683" s="57">
        <f t="shared" si="36"/>
        <v>3.5390130429824994E-2</v>
      </c>
    </row>
    <row r="684" spans="1:12" x14ac:dyDescent="0.3">
      <c r="A684" s="7" t="s">
        <v>1561</v>
      </c>
      <c r="B684" s="7" t="s">
        <v>1562</v>
      </c>
      <c r="C684" s="7" t="s">
        <v>1558</v>
      </c>
      <c r="D684" s="53">
        <f>_xlfn.XLOOKUP(C684,'County PPHU'!$B$3:$B$17,'County PPHU'!$F$3:$F$17)</f>
        <v>2.4330926666268868</v>
      </c>
      <c r="E684" s="61" t="s">
        <v>184</v>
      </c>
      <c r="F684" s="56">
        <f>_xlfn.XLOOKUP(E684,CDP!B:B,CDP!C:C)</f>
        <v>106478.92019811408</v>
      </c>
      <c r="G684" s="56">
        <f>_xlfn.XLOOKUP(E684,CDP!B:B,CDP!D:D)</f>
        <v>113986.89030136053</v>
      </c>
      <c r="H684" s="56">
        <f>_xlfn.XLOOKUP(E684,CDP!B:B,CDP!E:E)</f>
        <v>121246.33373306203</v>
      </c>
      <c r="I684" s="56">
        <f>_xlfn.XLOOKUP(E684,CDP!B:B,CDP!F:F)</f>
        <v>135429.55383485535</v>
      </c>
      <c r="J684" s="57">
        <f t="shared" si="37"/>
        <v>7.051132833876568E-2</v>
      </c>
      <c r="K684" s="57">
        <f t="shared" si="38"/>
        <v>6.3686652144898881E-2</v>
      </c>
      <c r="L684" s="57">
        <f t="shared" si="36"/>
        <v>0.11697854825878151</v>
      </c>
    </row>
    <row r="685" spans="1:12" x14ac:dyDescent="0.3">
      <c r="A685" s="7" t="s">
        <v>1563</v>
      </c>
      <c r="B685" s="7" t="s">
        <v>1564</v>
      </c>
      <c r="C685" s="7" t="s">
        <v>1558</v>
      </c>
      <c r="D685" s="53">
        <f>_xlfn.XLOOKUP(C685,'County PPHU'!$B$3:$B$17,'County PPHU'!$F$3:$F$17)</f>
        <v>2.4330926666268868</v>
      </c>
      <c r="E685" s="61" t="s">
        <v>124</v>
      </c>
      <c r="F685" s="56">
        <f>_xlfn.XLOOKUP(E685,CDP!B:B,CDP!C:C)</f>
        <v>38024.729543092413</v>
      </c>
      <c r="G685" s="56">
        <f>_xlfn.XLOOKUP(E685,CDP!B:B,CDP!D:D)</f>
        <v>41315.080863196556</v>
      </c>
      <c r="H685" s="56">
        <f>_xlfn.XLOOKUP(E685,CDP!B:B,CDP!E:E)</f>
        <v>44517.15703738368</v>
      </c>
      <c r="I685" s="56">
        <f>_xlfn.XLOOKUP(E685,CDP!B:B,CDP!F:F)</f>
        <v>50796.533437549297</v>
      </c>
      <c r="J685" s="57">
        <f t="shared" si="37"/>
        <v>8.653187963836205E-2</v>
      </c>
      <c r="K685" s="57">
        <f t="shared" si="38"/>
        <v>7.7503809923304107E-2</v>
      </c>
      <c r="L685" s="57">
        <f t="shared" si="36"/>
        <v>0.14105519799686342</v>
      </c>
    </row>
    <row r="686" spans="1:12" x14ac:dyDescent="0.3">
      <c r="A686" s="7" t="s">
        <v>1565</v>
      </c>
      <c r="B686" s="7" t="s">
        <v>1566</v>
      </c>
      <c r="C686" s="7" t="s">
        <v>1558</v>
      </c>
      <c r="D686" s="53">
        <f>_xlfn.XLOOKUP(C686,'County PPHU'!$B$3:$B$17,'County PPHU'!$F$3:$F$17)</f>
        <v>2.4330926666268868</v>
      </c>
      <c r="E686" s="61" t="s">
        <v>131</v>
      </c>
      <c r="F686" s="56">
        <f>_xlfn.XLOOKUP(E686,CDP!B:B,CDP!C:C)</f>
        <v>15662.878110668369</v>
      </c>
      <c r="G686" s="56">
        <f>_xlfn.XLOOKUP(E686,CDP!B:B,CDP!D:D)</f>
        <v>16767.288451859775</v>
      </c>
      <c r="H686" s="56">
        <f>_xlfn.XLOOKUP(E686,CDP!B:B,CDP!E:E)</f>
        <v>17835.140918906549</v>
      </c>
      <c r="I686" s="56">
        <f>_xlfn.XLOOKUP(E686,CDP!B:B,CDP!F:F)</f>
        <v>19921.469811591025</v>
      </c>
      <c r="J686" s="57">
        <f t="shared" si="37"/>
        <v>7.0511328338765833E-2</v>
      </c>
      <c r="K686" s="57">
        <f t="shared" si="38"/>
        <v>6.3686652144898909E-2</v>
      </c>
      <c r="L686" s="57">
        <f t="shared" si="36"/>
        <v>0.11697854825878137</v>
      </c>
    </row>
    <row r="687" spans="1:12" x14ac:dyDescent="0.3">
      <c r="A687" s="7" t="s">
        <v>1567</v>
      </c>
      <c r="B687" s="7" t="s">
        <v>1568</v>
      </c>
      <c r="C687" s="7" t="s">
        <v>1558</v>
      </c>
      <c r="D687" s="53">
        <f>_xlfn.XLOOKUP(C687,'County PPHU'!$B$3:$B$17,'County PPHU'!$F$3:$F$17)</f>
        <v>2.4330926666268868</v>
      </c>
      <c r="E687" s="60" t="s">
        <v>164</v>
      </c>
      <c r="F687" s="56">
        <f>_xlfn.XLOOKUP(E687,CDP!B:B,CDP!C:C)</f>
        <v>59120.166915671703</v>
      </c>
      <c r="G687" s="56">
        <f>_xlfn.XLOOKUP(E687,CDP!B:B,CDP!D:D)</f>
        <v>60432.158471512885</v>
      </c>
      <c r="H687" s="56">
        <f>_xlfn.XLOOKUP(E687,CDP!B:B,CDP!E:E)</f>
        <v>61603.927252238078</v>
      </c>
      <c r="I687" s="56">
        <f>_xlfn.XLOOKUP(E687,CDP!B:B,CDP!F:F)</f>
        <v>63784.098272684234</v>
      </c>
      <c r="J687" s="57">
        <f t="shared" si="37"/>
        <v>2.219194606998641E-2</v>
      </c>
      <c r="K687" s="57">
        <f t="shared" si="38"/>
        <v>1.9389821749914053E-2</v>
      </c>
      <c r="L687" s="57">
        <f t="shared" si="36"/>
        <v>3.5390130429824994E-2</v>
      </c>
    </row>
    <row r="688" spans="1:12" x14ac:dyDescent="0.3">
      <c r="A688" s="7" t="s">
        <v>1569</v>
      </c>
      <c r="B688" s="7" t="s">
        <v>1570</v>
      </c>
      <c r="C688" s="7" t="s">
        <v>1558</v>
      </c>
      <c r="D688" s="53">
        <f>_xlfn.XLOOKUP(C688,'County PPHU'!$B$3:$B$17,'County PPHU'!$F$3:$F$17)</f>
        <v>2.4330926666268868</v>
      </c>
      <c r="E688" s="58" t="s">
        <v>131</v>
      </c>
      <c r="F688" s="56">
        <f>_xlfn.XLOOKUP(E688,CDP!B:B,CDP!C:C)</f>
        <v>15662.878110668369</v>
      </c>
      <c r="G688" s="56">
        <f>_xlfn.XLOOKUP(E688,CDP!B:B,CDP!D:D)</f>
        <v>16767.288451859775</v>
      </c>
      <c r="H688" s="56">
        <f>_xlfn.XLOOKUP(E688,CDP!B:B,CDP!E:E)</f>
        <v>17835.140918906549</v>
      </c>
      <c r="I688" s="56">
        <f>_xlfn.XLOOKUP(E688,CDP!B:B,CDP!F:F)</f>
        <v>19921.469811591025</v>
      </c>
      <c r="J688" s="57">
        <f t="shared" si="37"/>
        <v>7.0511328338765833E-2</v>
      </c>
      <c r="K688" s="57">
        <f t="shared" si="38"/>
        <v>6.3686652144898909E-2</v>
      </c>
      <c r="L688" s="57">
        <f t="shared" si="36"/>
        <v>0.11697854825878137</v>
      </c>
    </row>
    <row r="689" spans="1:12" x14ac:dyDescent="0.3">
      <c r="A689" s="7" t="s">
        <v>1571</v>
      </c>
      <c r="B689" s="7" t="s">
        <v>1572</v>
      </c>
      <c r="C689" s="7" t="s">
        <v>1558</v>
      </c>
      <c r="D689" s="53">
        <f>_xlfn.XLOOKUP(C689,'County PPHU'!$B$3:$B$17,'County PPHU'!$F$3:$F$17)</f>
        <v>2.4330926666268868</v>
      </c>
      <c r="E689" s="60" t="s">
        <v>164</v>
      </c>
      <c r="F689" s="56">
        <f>_xlfn.XLOOKUP(E689,CDP!B:B,CDP!C:C)</f>
        <v>59120.166915671703</v>
      </c>
      <c r="G689" s="56">
        <f>_xlfn.XLOOKUP(E689,CDP!B:B,CDP!D:D)</f>
        <v>60432.158471512885</v>
      </c>
      <c r="H689" s="56">
        <f>_xlfn.XLOOKUP(E689,CDP!B:B,CDP!E:E)</f>
        <v>61603.927252238078</v>
      </c>
      <c r="I689" s="56">
        <f>_xlfn.XLOOKUP(E689,CDP!B:B,CDP!F:F)</f>
        <v>63784.098272684234</v>
      </c>
      <c r="J689" s="57">
        <f t="shared" si="37"/>
        <v>2.219194606998641E-2</v>
      </c>
      <c r="K689" s="57">
        <f t="shared" si="38"/>
        <v>1.9389821749914053E-2</v>
      </c>
      <c r="L689" s="57">
        <f t="shared" si="36"/>
        <v>3.5390130429824994E-2</v>
      </c>
    </row>
    <row r="690" spans="1:12" x14ac:dyDescent="0.3">
      <c r="A690" s="7" t="s">
        <v>1573</v>
      </c>
      <c r="B690" s="7" t="s">
        <v>1574</v>
      </c>
      <c r="C690" s="7" t="s">
        <v>1558</v>
      </c>
      <c r="D690" s="53">
        <f>_xlfn.XLOOKUP(C690,'County PPHU'!$B$3:$B$17,'County PPHU'!$F$3:$F$17)</f>
        <v>2.4330926666268868</v>
      </c>
      <c r="E690" s="61" t="s">
        <v>170</v>
      </c>
      <c r="F690" s="56">
        <f>_xlfn.XLOOKUP(E690,CDP!B:B,CDP!C:C)</f>
        <v>2820.5355202239175</v>
      </c>
      <c r="G690" s="56">
        <f>_xlfn.XLOOKUP(E690,CDP!B:B,CDP!D:D)</f>
        <v>3172.3279422434066</v>
      </c>
      <c r="H690" s="56">
        <f>_xlfn.XLOOKUP(E690,CDP!B:B,CDP!E:E)</f>
        <v>3517.6566670107404</v>
      </c>
      <c r="I690" s="56">
        <f>_xlfn.XLOOKUP(E690,CDP!B:B,CDP!F:F)</f>
        <v>4198.1911463750439</v>
      </c>
      <c r="J690" s="57">
        <f t="shared" si="37"/>
        <v>0.12472540037062213</v>
      </c>
      <c r="K690" s="57">
        <f t="shared" si="38"/>
        <v>0.10885656560561147</v>
      </c>
      <c r="L690" s="57">
        <f t="shared" si="36"/>
        <v>0.19346245065542822</v>
      </c>
    </row>
    <row r="691" spans="1:12" x14ac:dyDescent="0.3">
      <c r="A691" s="7" t="s">
        <v>1575</v>
      </c>
      <c r="B691" s="7" t="s">
        <v>1576</v>
      </c>
      <c r="C691" s="7" t="s">
        <v>1558</v>
      </c>
      <c r="D691" s="53">
        <f>_xlfn.XLOOKUP(C691,'County PPHU'!$B$3:$B$17,'County PPHU'!$F$3:$F$17)</f>
        <v>2.4330926666268868</v>
      </c>
      <c r="E691" s="58" t="s">
        <v>184</v>
      </c>
      <c r="F691" s="56">
        <f>_xlfn.XLOOKUP(E691,CDP!B:B,CDP!C:C)</f>
        <v>106478.92019811408</v>
      </c>
      <c r="G691" s="56">
        <f>_xlfn.XLOOKUP(E691,CDP!B:B,CDP!D:D)</f>
        <v>113986.89030136053</v>
      </c>
      <c r="H691" s="56">
        <f>_xlfn.XLOOKUP(E691,CDP!B:B,CDP!E:E)</f>
        <v>121246.33373306203</v>
      </c>
      <c r="I691" s="56">
        <f>_xlfn.XLOOKUP(E691,CDP!B:B,CDP!F:F)</f>
        <v>135429.55383485535</v>
      </c>
      <c r="J691" s="57">
        <f t="shared" si="37"/>
        <v>7.051132833876568E-2</v>
      </c>
      <c r="K691" s="57">
        <f t="shared" si="38"/>
        <v>6.3686652144898881E-2</v>
      </c>
      <c r="L691" s="57">
        <f t="shared" si="36"/>
        <v>0.11697854825878151</v>
      </c>
    </row>
    <row r="692" spans="1:12" x14ac:dyDescent="0.3">
      <c r="A692" s="7" t="s">
        <v>1577</v>
      </c>
      <c r="B692" s="7" t="s">
        <v>1578</v>
      </c>
      <c r="C692" s="7" t="s">
        <v>1558</v>
      </c>
      <c r="D692" s="53">
        <f>_xlfn.XLOOKUP(C692,'County PPHU'!$B$3:$B$17,'County PPHU'!$F$3:$F$17)</f>
        <v>2.4330926666268868</v>
      </c>
      <c r="E692" s="60" t="s">
        <v>164</v>
      </c>
      <c r="F692" s="56">
        <f>_xlfn.XLOOKUP(E692,CDP!B:B,CDP!C:C)</f>
        <v>59120.166915671703</v>
      </c>
      <c r="G692" s="56">
        <f>_xlfn.XLOOKUP(E692,CDP!B:B,CDP!D:D)</f>
        <v>60432.158471512885</v>
      </c>
      <c r="H692" s="56">
        <f>_xlfn.XLOOKUP(E692,CDP!B:B,CDP!E:E)</f>
        <v>61603.927252238078</v>
      </c>
      <c r="I692" s="56">
        <f>_xlfn.XLOOKUP(E692,CDP!B:B,CDP!F:F)</f>
        <v>63784.098272684234</v>
      </c>
      <c r="J692" s="57">
        <f t="shared" si="37"/>
        <v>2.219194606998641E-2</v>
      </c>
      <c r="K692" s="57">
        <f t="shared" si="38"/>
        <v>1.9389821749914053E-2</v>
      </c>
      <c r="L692" s="57">
        <f t="shared" si="36"/>
        <v>3.5390130429824994E-2</v>
      </c>
    </row>
    <row r="693" spans="1:12" x14ac:dyDescent="0.3">
      <c r="A693" s="7" t="s">
        <v>1579</v>
      </c>
      <c r="B693" s="7" t="s">
        <v>1580</v>
      </c>
      <c r="C693" s="7" t="s">
        <v>1558</v>
      </c>
      <c r="D693" s="53">
        <f>_xlfn.XLOOKUP(C693,'County PPHU'!$B$3:$B$17,'County PPHU'!$F$3:$F$17)</f>
        <v>2.4330926666268868</v>
      </c>
      <c r="E693" s="59" t="s">
        <v>164</v>
      </c>
      <c r="F693" s="56">
        <f>_xlfn.XLOOKUP(E693,CDP!B:B,CDP!C:C)</f>
        <v>59120.166915671703</v>
      </c>
      <c r="G693" s="56">
        <f>_xlfn.XLOOKUP(E693,CDP!B:B,CDP!D:D)</f>
        <v>60432.158471512885</v>
      </c>
      <c r="H693" s="56">
        <f>_xlfn.XLOOKUP(E693,CDP!B:B,CDP!E:E)</f>
        <v>61603.927252238078</v>
      </c>
      <c r="I693" s="56">
        <f>_xlfn.XLOOKUP(E693,CDP!B:B,CDP!F:F)</f>
        <v>63784.098272684234</v>
      </c>
      <c r="J693" s="57">
        <f t="shared" si="37"/>
        <v>2.219194606998641E-2</v>
      </c>
      <c r="K693" s="57">
        <f t="shared" si="38"/>
        <v>1.9389821749914053E-2</v>
      </c>
      <c r="L693" s="57">
        <f t="shared" si="36"/>
        <v>3.5390130429824994E-2</v>
      </c>
    </row>
    <row r="694" spans="1:12" x14ac:dyDescent="0.3">
      <c r="A694" s="7" t="s">
        <v>1581</v>
      </c>
      <c r="B694" s="7" t="s">
        <v>1582</v>
      </c>
      <c r="C694" s="7" t="s">
        <v>1558</v>
      </c>
      <c r="D694" s="53">
        <f>_xlfn.XLOOKUP(C694,'County PPHU'!$B$3:$B$17,'County PPHU'!$F$3:$F$17)</f>
        <v>2.4330926666268868</v>
      </c>
      <c r="E694" s="58" t="s">
        <v>60</v>
      </c>
      <c r="F694" s="56">
        <f>_xlfn.XLOOKUP(E694,CDP!B:B,CDP!C:C)</f>
        <v>594.9302840536144</v>
      </c>
      <c r="G694" s="56">
        <f>_xlfn.XLOOKUP(E694,CDP!B:B,CDP!D:D)</f>
        <v>605.69617942142759</v>
      </c>
      <c r="H694" s="56">
        <f>_xlfn.XLOOKUP(E694,CDP!B:B,CDP!E:E)</f>
        <v>617.56379310245234</v>
      </c>
      <c r="I694" s="56">
        <f>_xlfn.XLOOKUP(E694,CDP!B:B,CDP!F:F)</f>
        <v>639.64349188428457</v>
      </c>
      <c r="J694" s="57">
        <f t="shared" si="37"/>
        <v>1.8096062104048107E-2</v>
      </c>
      <c r="K694" s="57">
        <f t="shared" si="38"/>
        <v>1.9593344129000316E-2</v>
      </c>
      <c r="L694" s="57">
        <f t="shared" si="36"/>
        <v>3.5752903632692838E-2</v>
      </c>
    </row>
    <row r="695" spans="1:12" x14ac:dyDescent="0.3">
      <c r="A695" s="7" t="s">
        <v>1583</v>
      </c>
      <c r="B695" s="7" t="s">
        <v>1584</v>
      </c>
      <c r="C695" s="7" t="s">
        <v>1558</v>
      </c>
      <c r="D695" s="53">
        <f>_xlfn.XLOOKUP(C695,'County PPHU'!$B$3:$B$17,'County PPHU'!$F$3:$F$17)</f>
        <v>2.4330926666268868</v>
      </c>
      <c r="E695" s="60" t="s">
        <v>164</v>
      </c>
      <c r="F695" s="56">
        <f>_xlfn.XLOOKUP(E695,CDP!B:B,CDP!C:C)</f>
        <v>59120.166915671703</v>
      </c>
      <c r="G695" s="56">
        <f>_xlfn.XLOOKUP(E695,CDP!B:B,CDP!D:D)</f>
        <v>60432.158471512885</v>
      </c>
      <c r="H695" s="56">
        <f>_xlfn.XLOOKUP(E695,CDP!B:B,CDP!E:E)</f>
        <v>61603.927252238078</v>
      </c>
      <c r="I695" s="56">
        <f>_xlfn.XLOOKUP(E695,CDP!B:B,CDP!F:F)</f>
        <v>63784.098272684234</v>
      </c>
      <c r="J695" s="57">
        <f t="shared" si="37"/>
        <v>2.219194606998641E-2</v>
      </c>
      <c r="K695" s="57">
        <f t="shared" si="38"/>
        <v>1.9389821749914053E-2</v>
      </c>
      <c r="L695" s="57">
        <f t="shared" si="36"/>
        <v>3.5390130429824994E-2</v>
      </c>
    </row>
    <row r="696" spans="1:12" x14ac:dyDescent="0.3">
      <c r="A696" s="7" t="s">
        <v>1585</v>
      </c>
      <c r="B696" s="7" t="s">
        <v>1586</v>
      </c>
      <c r="C696" s="7" t="s">
        <v>1558</v>
      </c>
      <c r="D696" s="53">
        <f>_xlfn.XLOOKUP(C696,'County PPHU'!$B$3:$B$17,'County PPHU'!$F$3:$F$17)</f>
        <v>2.4330926666268868</v>
      </c>
      <c r="E696" s="60" t="s">
        <v>164</v>
      </c>
      <c r="F696" s="56">
        <f>_xlfn.XLOOKUP(E696,CDP!B:B,CDP!C:C)</f>
        <v>59120.166915671703</v>
      </c>
      <c r="G696" s="56">
        <f>_xlfn.XLOOKUP(E696,CDP!B:B,CDP!D:D)</f>
        <v>60432.158471512885</v>
      </c>
      <c r="H696" s="56">
        <f>_xlfn.XLOOKUP(E696,CDP!B:B,CDP!E:E)</f>
        <v>61603.927252238078</v>
      </c>
      <c r="I696" s="56">
        <f>_xlfn.XLOOKUP(E696,CDP!B:B,CDP!F:F)</f>
        <v>63784.098272684234</v>
      </c>
      <c r="J696" s="57">
        <f t="shared" si="37"/>
        <v>2.219194606998641E-2</v>
      </c>
      <c r="K696" s="57">
        <f t="shared" si="38"/>
        <v>1.9389821749914053E-2</v>
      </c>
      <c r="L696" s="57">
        <f t="shared" si="36"/>
        <v>3.5390130429824994E-2</v>
      </c>
    </row>
    <row r="697" spans="1:12" x14ac:dyDescent="0.3">
      <c r="A697" s="7" t="s">
        <v>1587</v>
      </c>
      <c r="B697" s="7" t="s">
        <v>1588</v>
      </c>
      <c r="C697" s="7" t="s">
        <v>1558</v>
      </c>
      <c r="D697" s="53">
        <f>_xlfn.XLOOKUP(C697,'County PPHU'!$B$3:$B$17,'County PPHU'!$F$3:$F$17)</f>
        <v>2.4330926666268868</v>
      </c>
      <c r="E697" s="58" t="s">
        <v>184</v>
      </c>
      <c r="F697" s="56">
        <f>_xlfn.XLOOKUP(E697,CDP!B:B,CDP!C:C)</f>
        <v>106478.92019811408</v>
      </c>
      <c r="G697" s="56">
        <f>_xlfn.XLOOKUP(E697,CDP!B:B,CDP!D:D)</f>
        <v>113986.89030136053</v>
      </c>
      <c r="H697" s="56">
        <f>_xlfn.XLOOKUP(E697,CDP!B:B,CDP!E:E)</f>
        <v>121246.33373306203</v>
      </c>
      <c r="I697" s="56">
        <f>_xlfn.XLOOKUP(E697,CDP!B:B,CDP!F:F)</f>
        <v>135429.55383485535</v>
      </c>
      <c r="J697" s="57">
        <f t="shared" si="37"/>
        <v>7.051132833876568E-2</v>
      </c>
      <c r="K697" s="57">
        <f t="shared" si="38"/>
        <v>6.3686652144898881E-2</v>
      </c>
      <c r="L697" s="57">
        <f t="shared" si="36"/>
        <v>0.11697854825878151</v>
      </c>
    </row>
    <row r="698" spans="1:12" x14ac:dyDescent="0.3">
      <c r="A698" s="7" t="s">
        <v>1589</v>
      </c>
      <c r="B698" s="7" t="s">
        <v>1590</v>
      </c>
      <c r="C698" s="7" t="s">
        <v>1558</v>
      </c>
      <c r="D698" s="53">
        <f>_xlfn.XLOOKUP(C698,'County PPHU'!$B$3:$B$17,'County PPHU'!$F$3:$F$17)</f>
        <v>2.4330926666268868</v>
      </c>
      <c r="E698" s="60" t="s">
        <v>164</v>
      </c>
      <c r="F698" s="56">
        <f>_xlfn.XLOOKUP(E698,CDP!B:B,CDP!C:C)</f>
        <v>59120.166915671703</v>
      </c>
      <c r="G698" s="56">
        <f>_xlfn.XLOOKUP(E698,CDP!B:B,CDP!D:D)</f>
        <v>60432.158471512885</v>
      </c>
      <c r="H698" s="56">
        <f>_xlfn.XLOOKUP(E698,CDP!B:B,CDP!E:E)</f>
        <v>61603.927252238078</v>
      </c>
      <c r="I698" s="56">
        <f>_xlfn.XLOOKUP(E698,CDP!B:B,CDP!F:F)</f>
        <v>63784.098272684234</v>
      </c>
      <c r="J698" s="57">
        <f t="shared" si="37"/>
        <v>2.219194606998641E-2</v>
      </c>
      <c r="K698" s="57">
        <f t="shared" si="38"/>
        <v>1.9389821749914053E-2</v>
      </c>
      <c r="L698" s="57">
        <f t="shared" si="36"/>
        <v>3.5390130429824994E-2</v>
      </c>
    </row>
    <row r="699" spans="1:12" x14ac:dyDescent="0.3">
      <c r="A699" s="7" t="s">
        <v>1591</v>
      </c>
      <c r="B699" s="7" t="s">
        <v>1592</v>
      </c>
      <c r="C699" s="7" t="s">
        <v>1558</v>
      </c>
      <c r="D699" s="53">
        <f>_xlfn.XLOOKUP(C699,'County PPHU'!$B$3:$B$17,'County PPHU'!$F$3:$F$17)</f>
        <v>2.4330926666268868</v>
      </c>
      <c r="E699" s="59" t="s">
        <v>164</v>
      </c>
      <c r="F699" s="56">
        <f>_xlfn.XLOOKUP(E699,CDP!B:B,CDP!C:C)</f>
        <v>59120.166915671703</v>
      </c>
      <c r="G699" s="56">
        <f>_xlfn.XLOOKUP(E699,CDP!B:B,CDP!D:D)</f>
        <v>60432.158471512885</v>
      </c>
      <c r="H699" s="56">
        <f>_xlfn.XLOOKUP(E699,CDP!B:B,CDP!E:E)</f>
        <v>61603.927252238078</v>
      </c>
      <c r="I699" s="56">
        <f>_xlfn.XLOOKUP(E699,CDP!B:B,CDP!F:F)</f>
        <v>63784.098272684234</v>
      </c>
      <c r="J699" s="57">
        <f t="shared" si="37"/>
        <v>2.219194606998641E-2</v>
      </c>
      <c r="K699" s="57">
        <f t="shared" si="38"/>
        <v>1.9389821749914053E-2</v>
      </c>
      <c r="L699" s="57">
        <f t="shared" si="36"/>
        <v>3.5390130429824994E-2</v>
      </c>
    </row>
    <row r="700" spans="1:12" x14ac:dyDescent="0.3">
      <c r="A700" s="7" t="s">
        <v>1593</v>
      </c>
      <c r="B700" s="7" t="s">
        <v>1594</v>
      </c>
      <c r="C700" s="7" t="s">
        <v>1558</v>
      </c>
      <c r="D700" s="53">
        <f>_xlfn.XLOOKUP(C700,'County PPHU'!$B$3:$B$17,'County PPHU'!$F$3:$F$17)</f>
        <v>2.4330926666268868</v>
      </c>
      <c r="E700" s="59" t="s">
        <v>164</v>
      </c>
      <c r="F700" s="56">
        <f>_xlfn.XLOOKUP(E700,CDP!B:B,CDP!C:C)</f>
        <v>59120.166915671703</v>
      </c>
      <c r="G700" s="56">
        <f>_xlfn.XLOOKUP(E700,CDP!B:B,CDP!D:D)</f>
        <v>60432.158471512885</v>
      </c>
      <c r="H700" s="56">
        <f>_xlfn.XLOOKUP(E700,CDP!B:B,CDP!E:E)</f>
        <v>61603.927252238078</v>
      </c>
      <c r="I700" s="56">
        <f>_xlfn.XLOOKUP(E700,CDP!B:B,CDP!F:F)</f>
        <v>63784.098272684234</v>
      </c>
      <c r="J700" s="57">
        <f t="shared" si="37"/>
        <v>2.219194606998641E-2</v>
      </c>
      <c r="K700" s="57">
        <f t="shared" si="38"/>
        <v>1.9389821749914053E-2</v>
      </c>
      <c r="L700" s="57">
        <f t="shared" si="36"/>
        <v>3.5390130429824994E-2</v>
      </c>
    </row>
    <row r="701" spans="1:12" x14ac:dyDescent="0.3">
      <c r="A701" s="7" t="s">
        <v>1595</v>
      </c>
      <c r="B701" s="7" t="s">
        <v>1596</v>
      </c>
      <c r="C701" s="7" t="s">
        <v>1558</v>
      </c>
      <c r="D701" s="53">
        <f>_xlfn.XLOOKUP(C701,'County PPHU'!$B$3:$B$17,'County PPHU'!$F$3:$F$17)</f>
        <v>2.4330926666268868</v>
      </c>
      <c r="E701" s="58" t="s">
        <v>184</v>
      </c>
      <c r="F701" s="56">
        <f>_xlfn.XLOOKUP(E701,CDP!B:B,CDP!C:C)</f>
        <v>106478.92019811408</v>
      </c>
      <c r="G701" s="56">
        <f>_xlfn.XLOOKUP(E701,CDP!B:B,CDP!D:D)</f>
        <v>113986.89030136053</v>
      </c>
      <c r="H701" s="56">
        <f>_xlfn.XLOOKUP(E701,CDP!B:B,CDP!E:E)</f>
        <v>121246.33373306203</v>
      </c>
      <c r="I701" s="56">
        <f>_xlfn.XLOOKUP(E701,CDP!B:B,CDP!F:F)</f>
        <v>135429.55383485535</v>
      </c>
      <c r="J701" s="57">
        <f t="shared" si="37"/>
        <v>7.051132833876568E-2</v>
      </c>
      <c r="K701" s="57">
        <f t="shared" si="38"/>
        <v>6.3686652144898881E-2</v>
      </c>
      <c r="L701" s="57">
        <f t="shared" si="36"/>
        <v>0.11697854825878151</v>
      </c>
    </row>
    <row r="702" spans="1:12" x14ac:dyDescent="0.3">
      <c r="A702" s="7" t="s">
        <v>1597</v>
      </c>
      <c r="B702" s="7" t="s">
        <v>1598</v>
      </c>
      <c r="C702" s="7" t="s">
        <v>1558</v>
      </c>
      <c r="D702" s="53">
        <f>_xlfn.XLOOKUP(C702,'County PPHU'!$B$3:$B$17,'County PPHU'!$F$3:$F$17)</f>
        <v>2.4330926666268868</v>
      </c>
      <c r="E702" s="60" t="s">
        <v>164</v>
      </c>
      <c r="F702" s="56">
        <f>_xlfn.XLOOKUP(E702,CDP!B:B,CDP!C:C)</f>
        <v>59120.166915671703</v>
      </c>
      <c r="G702" s="56">
        <f>_xlfn.XLOOKUP(E702,CDP!B:B,CDP!D:D)</f>
        <v>60432.158471512885</v>
      </c>
      <c r="H702" s="56">
        <f>_xlfn.XLOOKUP(E702,CDP!B:B,CDP!E:E)</f>
        <v>61603.927252238078</v>
      </c>
      <c r="I702" s="56">
        <f>_xlfn.XLOOKUP(E702,CDP!B:B,CDP!F:F)</f>
        <v>63784.098272684234</v>
      </c>
      <c r="J702" s="57">
        <f t="shared" si="37"/>
        <v>2.219194606998641E-2</v>
      </c>
      <c r="K702" s="57">
        <f t="shared" si="38"/>
        <v>1.9389821749914053E-2</v>
      </c>
      <c r="L702" s="57">
        <f t="shared" si="36"/>
        <v>3.5390130429824994E-2</v>
      </c>
    </row>
    <row r="703" spans="1:12" x14ac:dyDescent="0.3">
      <c r="A703" s="7" t="s">
        <v>1599</v>
      </c>
      <c r="B703" s="7" t="s">
        <v>1600</v>
      </c>
      <c r="C703" s="7" t="s">
        <v>1558</v>
      </c>
      <c r="D703" s="53">
        <f>_xlfn.XLOOKUP(C703,'County PPHU'!$B$3:$B$17,'County PPHU'!$F$3:$F$17)</f>
        <v>2.4330926666268868</v>
      </c>
      <c r="E703" s="58" t="s">
        <v>124</v>
      </c>
      <c r="F703" s="56">
        <f>_xlfn.XLOOKUP(E703,CDP!B:B,CDP!C:C)</f>
        <v>38024.729543092413</v>
      </c>
      <c r="G703" s="56">
        <f>_xlfn.XLOOKUP(E703,CDP!B:B,CDP!D:D)</f>
        <v>41315.080863196556</v>
      </c>
      <c r="H703" s="56">
        <f>_xlfn.XLOOKUP(E703,CDP!B:B,CDP!E:E)</f>
        <v>44517.15703738368</v>
      </c>
      <c r="I703" s="56">
        <f>_xlfn.XLOOKUP(E703,CDP!B:B,CDP!F:F)</f>
        <v>50796.533437549297</v>
      </c>
      <c r="J703" s="57">
        <f t="shared" si="37"/>
        <v>8.653187963836205E-2</v>
      </c>
      <c r="K703" s="57">
        <f t="shared" si="38"/>
        <v>7.7503809923304107E-2</v>
      </c>
      <c r="L703" s="57">
        <f t="shared" si="36"/>
        <v>0.14105519799686342</v>
      </c>
    </row>
    <row r="704" spans="1:12" x14ac:dyDescent="0.3">
      <c r="A704" s="7" t="s">
        <v>1601</v>
      </c>
      <c r="B704" s="7" t="s">
        <v>1602</v>
      </c>
      <c r="C704" s="7" t="s">
        <v>1558</v>
      </c>
      <c r="D704" s="53">
        <f>_xlfn.XLOOKUP(C704,'County PPHU'!$B$3:$B$17,'County PPHU'!$F$3:$F$17)</f>
        <v>2.4330926666268868</v>
      </c>
      <c r="E704" s="59" t="s">
        <v>164</v>
      </c>
      <c r="F704" s="56">
        <f>_xlfn.XLOOKUP(E704,CDP!B:B,CDP!C:C)</f>
        <v>59120.166915671703</v>
      </c>
      <c r="G704" s="56">
        <f>_xlfn.XLOOKUP(E704,CDP!B:B,CDP!D:D)</f>
        <v>60432.158471512885</v>
      </c>
      <c r="H704" s="56">
        <f>_xlfn.XLOOKUP(E704,CDP!B:B,CDP!E:E)</f>
        <v>61603.927252238078</v>
      </c>
      <c r="I704" s="56">
        <f>_xlfn.XLOOKUP(E704,CDP!B:B,CDP!F:F)</f>
        <v>63784.098272684234</v>
      </c>
      <c r="J704" s="57">
        <f t="shared" si="37"/>
        <v>2.219194606998641E-2</v>
      </c>
      <c r="K704" s="57">
        <f t="shared" si="38"/>
        <v>1.9389821749914053E-2</v>
      </c>
      <c r="L704" s="57">
        <f t="shared" si="36"/>
        <v>3.5390130429824994E-2</v>
      </c>
    </row>
    <row r="705" spans="1:12" x14ac:dyDescent="0.3">
      <c r="A705" s="7" t="s">
        <v>1603</v>
      </c>
      <c r="B705" s="7" t="s">
        <v>1604</v>
      </c>
      <c r="C705" s="7" t="s">
        <v>1558</v>
      </c>
      <c r="D705" s="53">
        <f>_xlfn.XLOOKUP(C705,'County PPHU'!$B$3:$B$17,'County PPHU'!$F$3:$F$17)</f>
        <v>2.4330926666268868</v>
      </c>
      <c r="E705" s="59" t="s">
        <v>164</v>
      </c>
      <c r="F705" s="56">
        <f>_xlfn.XLOOKUP(E705,CDP!B:B,CDP!C:C)</f>
        <v>59120.166915671703</v>
      </c>
      <c r="G705" s="56">
        <f>_xlfn.XLOOKUP(E705,CDP!B:B,CDP!D:D)</f>
        <v>60432.158471512885</v>
      </c>
      <c r="H705" s="56">
        <f>_xlfn.XLOOKUP(E705,CDP!B:B,CDP!E:E)</f>
        <v>61603.927252238078</v>
      </c>
      <c r="I705" s="56">
        <f>_xlfn.XLOOKUP(E705,CDP!B:B,CDP!F:F)</f>
        <v>63784.098272684234</v>
      </c>
      <c r="J705" s="57">
        <f t="shared" si="37"/>
        <v>2.219194606998641E-2</v>
      </c>
      <c r="K705" s="57">
        <f t="shared" si="38"/>
        <v>1.9389821749914053E-2</v>
      </c>
      <c r="L705" s="57">
        <f t="shared" si="36"/>
        <v>3.5390130429824994E-2</v>
      </c>
    </row>
    <row r="706" spans="1:12" x14ac:dyDescent="0.3">
      <c r="A706" s="7" t="s">
        <v>1605</v>
      </c>
      <c r="B706" s="7" t="s">
        <v>1606</v>
      </c>
      <c r="C706" s="7" t="s">
        <v>1558</v>
      </c>
      <c r="D706" s="53">
        <f>_xlfn.XLOOKUP(C706,'County PPHU'!$B$3:$B$17,'County PPHU'!$F$3:$F$17)</f>
        <v>2.4330926666268868</v>
      </c>
      <c r="E706" s="59" t="s">
        <v>164</v>
      </c>
      <c r="F706" s="56">
        <f>_xlfn.XLOOKUP(E706,CDP!B:B,CDP!C:C)</f>
        <v>59120.166915671703</v>
      </c>
      <c r="G706" s="56">
        <f>_xlfn.XLOOKUP(E706,CDP!B:B,CDP!D:D)</f>
        <v>60432.158471512885</v>
      </c>
      <c r="H706" s="56">
        <f>_xlfn.XLOOKUP(E706,CDP!B:B,CDP!E:E)</f>
        <v>61603.927252238078</v>
      </c>
      <c r="I706" s="56">
        <f>_xlfn.XLOOKUP(E706,CDP!B:B,CDP!F:F)</f>
        <v>63784.098272684234</v>
      </c>
      <c r="J706" s="57">
        <f t="shared" si="37"/>
        <v>2.219194606998641E-2</v>
      </c>
      <c r="K706" s="57">
        <f t="shared" si="38"/>
        <v>1.9389821749914053E-2</v>
      </c>
      <c r="L706" s="57">
        <f t="shared" si="36"/>
        <v>3.5390130429824994E-2</v>
      </c>
    </row>
    <row r="707" spans="1:12" x14ac:dyDescent="0.3">
      <c r="A707" s="7" t="s">
        <v>1607</v>
      </c>
      <c r="B707" s="7" t="s">
        <v>1608</v>
      </c>
      <c r="C707" s="7" t="s">
        <v>1558</v>
      </c>
      <c r="D707" s="53">
        <f>_xlfn.XLOOKUP(C707,'County PPHU'!$B$3:$B$17,'County PPHU'!$F$3:$F$17)</f>
        <v>2.4330926666268868</v>
      </c>
      <c r="E707" s="59" t="s">
        <v>164</v>
      </c>
      <c r="F707" s="56">
        <f>_xlfn.XLOOKUP(E707,CDP!B:B,CDP!C:C)</f>
        <v>59120.166915671703</v>
      </c>
      <c r="G707" s="56">
        <f>_xlfn.XLOOKUP(E707,CDP!B:B,CDP!D:D)</f>
        <v>60432.158471512885</v>
      </c>
      <c r="H707" s="56">
        <f>_xlfn.XLOOKUP(E707,CDP!B:B,CDP!E:E)</f>
        <v>61603.927252238078</v>
      </c>
      <c r="I707" s="56">
        <f>_xlfn.XLOOKUP(E707,CDP!B:B,CDP!F:F)</f>
        <v>63784.098272684234</v>
      </c>
      <c r="J707" s="57">
        <f t="shared" si="37"/>
        <v>2.219194606998641E-2</v>
      </c>
      <c r="K707" s="57">
        <f t="shared" si="38"/>
        <v>1.9389821749914053E-2</v>
      </c>
      <c r="L707" s="57">
        <f t="shared" ref="L707:L770" si="39">(I707-H707)/H707</f>
        <v>3.5390130429824994E-2</v>
      </c>
    </row>
    <row r="708" spans="1:12" x14ac:dyDescent="0.3">
      <c r="A708" s="7" t="s">
        <v>1609</v>
      </c>
      <c r="B708" s="7" t="s">
        <v>1610</v>
      </c>
      <c r="C708" s="7" t="s">
        <v>1558</v>
      </c>
      <c r="D708" s="53">
        <f>_xlfn.XLOOKUP(C708,'County PPHU'!$B$3:$B$17,'County PPHU'!$F$3:$F$17)</f>
        <v>2.4330926666268868</v>
      </c>
      <c r="E708" s="59" t="s">
        <v>164</v>
      </c>
      <c r="F708" s="56">
        <f>_xlfn.XLOOKUP(E708,CDP!B:B,CDP!C:C)</f>
        <v>59120.166915671703</v>
      </c>
      <c r="G708" s="56">
        <f>_xlfn.XLOOKUP(E708,CDP!B:B,CDP!D:D)</f>
        <v>60432.158471512885</v>
      </c>
      <c r="H708" s="56">
        <f>_xlfn.XLOOKUP(E708,CDP!B:B,CDP!E:E)</f>
        <v>61603.927252238078</v>
      </c>
      <c r="I708" s="56">
        <f>_xlfn.XLOOKUP(E708,CDP!B:B,CDP!F:F)</f>
        <v>63784.098272684234</v>
      </c>
      <c r="J708" s="57">
        <f t="shared" si="37"/>
        <v>2.219194606998641E-2</v>
      </c>
      <c r="K708" s="57">
        <f t="shared" si="38"/>
        <v>1.9389821749914053E-2</v>
      </c>
      <c r="L708" s="57">
        <f t="shared" si="39"/>
        <v>3.5390130429824994E-2</v>
      </c>
    </row>
    <row r="709" spans="1:12" x14ac:dyDescent="0.3">
      <c r="A709" s="7" t="s">
        <v>1611</v>
      </c>
      <c r="B709" s="7" t="s">
        <v>1612</v>
      </c>
      <c r="C709" s="7" t="s">
        <v>1558</v>
      </c>
      <c r="D709" s="53">
        <f>_xlfn.XLOOKUP(C709,'County PPHU'!$B$3:$B$17,'County PPHU'!$F$3:$F$17)</f>
        <v>2.4330926666268868</v>
      </c>
      <c r="E709" s="59" t="s">
        <v>164</v>
      </c>
      <c r="F709" s="56">
        <f>_xlfn.XLOOKUP(E709,CDP!B:B,CDP!C:C)</f>
        <v>59120.166915671703</v>
      </c>
      <c r="G709" s="56">
        <f>_xlfn.XLOOKUP(E709,CDP!B:B,CDP!D:D)</f>
        <v>60432.158471512885</v>
      </c>
      <c r="H709" s="56">
        <f>_xlfn.XLOOKUP(E709,CDP!B:B,CDP!E:E)</f>
        <v>61603.927252238078</v>
      </c>
      <c r="I709" s="56">
        <f>_xlfn.XLOOKUP(E709,CDP!B:B,CDP!F:F)</f>
        <v>63784.098272684234</v>
      </c>
      <c r="J709" s="57">
        <f t="shared" si="37"/>
        <v>2.219194606998641E-2</v>
      </c>
      <c r="K709" s="57">
        <f t="shared" si="38"/>
        <v>1.9389821749914053E-2</v>
      </c>
      <c r="L709" s="57">
        <f t="shared" si="39"/>
        <v>3.5390130429824994E-2</v>
      </c>
    </row>
    <row r="710" spans="1:12" x14ac:dyDescent="0.3">
      <c r="A710" s="7" t="s">
        <v>1613</v>
      </c>
      <c r="B710" s="7" t="s">
        <v>1614</v>
      </c>
      <c r="C710" s="7" t="s">
        <v>1558</v>
      </c>
      <c r="D710" s="53">
        <f>_xlfn.XLOOKUP(C710,'County PPHU'!$B$3:$B$17,'County PPHU'!$F$3:$F$17)</f>
        <v>2.4330926666268868</v>
      </c>
      <c r="E710" s="60" t="s">
        <v>164</v>
      </c>
      <c r="F710" s="56">
        <f>_xlfn.XLOOKUP(E710,CDP!B:B,CDP!C:C)</f>
        <v>59120.166915671703</v>
      </c>
      <c r="G710" s="56">
        <f>_xlfn.XLOOKUP(E710,CDP!B:B,CDP!D:D)</f>
        <v>60432.158471512885</v>
      </c>
      <c r="H710" s="56">
        <f>_xlfn.XLOOKUP(E710,CDP!B:B,CDP!E:E)</f>
        <v>61603.927252238078</v>
      </c>
      <c r="I710" s="56">
        <f>_xlfn.XLOOKUP(E710,CDP!B:B,CDP!F:F)</f>
        <v>63784.098272684234</v>
      </c>
      <c r="J710" s="57">
        <f t="shared" si="37"/>
        <v>2.219194606998641E-2</v>
      </c>
      <c r="K710" s="57">
        <f t="shared" si="38"/>
        <v>1.9389821749914053E-2</v>
      </c>
      <c r="L710" s="57">
        <f t="shared" si="39"/>
        <v>3.5390130429824994E-2</v>
      </c>
    </row>
    <row r="711" spans="1:12" x14ac:dyDescent="0.3">
      <c r="A711" s="7" t="s">
        <v>1615</v>
      </c>
      <c r="B711" s="7" t="s">
        <v>1616</v>
      </c>
      <c r="C711" s="7" t="s">
        <v>1558</v>
      </c>
      <c r="D711" s="53">
        <f>_xlfn.XLOOKUP(C711,'County PPHU'!$B$3:$B$17,'County PPHU'!$F$3:$F$17)</f>
        <v>2.4330926666268868</v>
      </c>
      <c r="E711" s="60" t="s">
        <v>164</v>
      </c>
      <c r="F711" s="56">
        <f>_xlfn.XLOOKUP(E711,CDP!B:B,CDP!C:C)</f>
        <v>59120.166915671703</v>
      </c>
      <c r="G711" s="56">
        <f>_xlfn.XLOOKUP(E711,CDP!B:B,CDP!D:D)</f>
        <v>60432.158471512885</v>
      </c>
      <c r="H711" s="56">
        <f>_xlfn.XLOOKUP(E711,CDP!B:B,CDP!E:E)</f>
        <v>61603.927252238078</v>
      </c>
      <c r="I711" s="56">
        <f>_xlfn.XLOOKUP(E711,CDP!B:B,CDP!F:F)</f>
        <v>63784.098272684234</v>
      </c>
      <c r="J711" s="57">
        <f t="shared" si="37"/>
        <v>2.219194606998641E-2</v>
      </c>
      <c r="K711" s="57">
        <f t="shared" si="38"/>
        <v>1.9389821749914053E-2</v>
      </c>
      <c r="L711" s="57">
        <f t="shared" si="39"/>
        <v>3.5390130429824994E-2</v>
      </c>
    </row>
    <row r="712" spans="1:12" x14ac:dyDescent="0.3">
      <c r="A712" s="7" t="s">
        <v>1617</v>
      </c>
      <c r="B712" s="7" t="s">
        <v>1618</v>
      </c>
      <c r="C712" s="7" t="s">
        <v>1558</v>
      </c>
      <c r="D712" s="53">
        <f>_xlfn.XLOOKUP(C712,'County PPHU'!$B$3:$B$17,'County PPHU'!$F$3:$F$17)</f>
        <v>2.4330926666268868</v>
      </c>
      <c r="E712" s="60" t="s">
        <v>164</v>
      </c>
      <c r="F712" s="56">
        <f>_xlfn.XLOOKUP(E712,CDP!B:B,CDP!C:C)</f>
        <v>59120.166915671703</v>
      </c>
      <c r="G712" s="56">
        <f>_xlfn.XLOOKUP(E712,CDP!B:B,CDP!D:D)</f>
        <v>60432.158471512885</v>
      </c>
      <c r="H712" s="56">
        <f>_xlfn.XLOOKUP(E712,CDP!B:B,CDP!E:E)</f>
        <v>61603.927252238078</v>
      </c>
      <c r="I712" s="56">
        <f>_xlfn.XLOOKUP(E712,CDP!B:B,CDP!F:F)</f>
        <v>63784.098272684234</v>
      </c>
      <c r="J712" s="57">
        <f t="shared" si="37"/>
        <v>2.219194606998641E-2</v>
      </c>
      <c r="K712" s="57">
        <f t="shared" si="38"/>
        <v>1.9389821749914053E-2</v>
      </c>
      <c r="L712" s="57">
        <f t="shared" si="39"/>
        <v>3.5390130429824994E-2</v>
      </c>
    </row>
    <row r="713" spans="1:12" x14ac:dyDescent="0.3">
      <c r="A713" s="7" t="s">
        <v>1619</v>
      </c>
      <c r="B713" s="7" t="s">
        <v>1620</v>
      </c>
      <c r="C713" s="7" t="s">
        <v>1558</v>
      </c>
      <c r="D713" s="53">
        <f>_xlfn.XLOOKUP(C713,'County PPHU'!$B$3:$B$17,'County PPHU'!$F$3:$F$17)</f>
        <v>2.4330926666268868</v>
      </c>
      <c r="E713" s="60" t="s">
        <v>164</v>
      </c>
      <c r="F713" s="56">
        <f>_xlfn.XLOOKUP(E713,CDP!B:B,CDP!C:C)</f>
        <v>59120.166915671703</v>
      </c>
      <c r="G713" s="56">
        <f>_xlfn.XLOOKUP(E713,CDP!B:B,CDP!D:D)</f>
        <v>60432.158471512885</v>
      </c>
      <c r="H713" s="56">
        <f>_xlfn.XLOOKUP(E713,CDP!B:B,CDP!E:E)</f>
        <v>61603.927252238078</v>
      </c>
      <c r="I713" s="56">
        <f>_xlfn.XLOOKUP(E713,CDP!B:B,CDP!F:F)</f>
        <v>63784.098272684234</v>
      </c>
      <c r="J713" s="57">
        <f t="shared" si="37"/>
        <v>2.219194606998641E-2</v>
      </c>
      <c r="K713" s="57">
        <f t="shared" si="38"/>
        <v>1.9389821749914053E-2</v>
      </c>
      <c r="L713" s="57">
        <f t="shared" si="39"/>
        <v>3.5390130429824994E-2</v>
      </c>
    </row>
    <row r="714" spans="1:12" x14ac:dyDescent="0.3">
      <c r="A714" s="7" t="s">
        <v>1621</v>
      </c>
      <c r="B714" s="7" t="s">
        <v>1622</v>
      </c>
      <c r="C714" s="7" t="s">
        <v>1558</v>
      </c>
      <c r="D714" s="53">
        <f>_xlfn.XLOOKUP(C714,'County PPHU'!$B$3:$B$17,'County PPHU'!$F$3:$F$17)</f>
        <v>2.4330926666268868</v>
      </c>
      <c r="E714" s="60" t="s">
        <v>164</v>
      </c>
      <c r="F714" s="56">
        <f>_xlfn.XLOOKUP(E714,CDP!B:B,CDP!C:C)</f>
        <v>59120.166915671703</v>
      </c>
      <c r="G714" s="56">
        <f>_xlfn.XLOOKUP(E714,CDP!B:B,CDP!D:D)</f>
        <v>60432.158471512885</v>
      </c>
      <c r="H714" s="56">
        <f>_xlfn.XLOOKUP(E714,CDP!B:B,CDP!E:E)</f>
        <v>61603.927252238078</v>
      </c>
      <c r="I714" s="56">
        <f>_xlfn.XLOOKUP(E714,CDP!B:B,CDP!F:F)</f>
        <v>63784.098272684234</v>
      </c>
      <c r="J714" s="57">
        <f t="shared" si="37"/>
        <v>2.219194606998641E-2</v>
      </c>
      <c r="K714" s="57">
        <f t="shared" si="38"/>
        <v>1.9389821749914053E-2</v>
      </c>
      <c r="L714" s="57">
        <f t="shared" si="39"/>
        <v>3.5390130429824994E-2</v>
      </c>
    </row>
    <row r="715" spans="1:12" x14ac:dyDescent="0.3">
      <c r="A715" s="7" t="s">
        <v>1623</v>
      </c>
      <c r="B715" s="7" t="s">
        <v>1624</v>
      </c>
      <c r="C715" s="7" t="s">
        <v>1625</v>
      </c>
      <c r="D715" s="53">
        <f>_xlfn.XLOOKUP(C715,'County PPHU'!$B$3:$B$17,'County PPHU'!$F$3:$F$17)</f>
        <v>1.8480857238531085</v>
      </c>
      <c r="E715" s="61" t="s">
        <v>37</v>
      </c>
      <c r="F715" s="56">
        <f>_xlfn.XLOOKUP(E715,CDP!B:B,CDP!C:C)</f>
        <v>1774.3349323437733</v>
      </c>
      <c r="G715" s="56">
        <f>_xlfn.XLOOKUP(E715,CDP!B:B,CDP!D:D)</f>
        <v>1761.8769292099605</v>
      </c>
      <c r="H715" s="56">
        <f>_xlfn.XLOOKUP(E715,CDP!B:B,CDP!E:E)</f>
        <v>1730.6249544678126</v>
      </c>
      <c r="I715" s="56">
        <f>_xlfn.XLOOKUP(E715,CDP!B:B,CDP!F:F)</f>
        <v>1678.0831392673783</v>
      </c>
      <c r="J715" s="57">
        <f t="shared" si="37"/>
        <v>-7.0212240692103288E-3</v>
      </c>
      <c r="K715" s="57">
        <f t="shared" si="38"/>
        <v>-1.7737887490337678E-2</v>
      </c>
      <c r="L715" s="57">
        <f t="shared" si="39"/>
        <v>-3.0360024027615781E-2</v>
      </c>
    </row>
    <row r="716" spans="1:12" x14ac:dyDescent="0.3">
      <c r="A716" s="7" t="s">
        <v>1626</v>
      </c>
      <c r="B716" s="7" t="s">
        <v>1627</v>
      </c>
      <c r="C716" s="7" t="s">
        <v>1625</v>
      </c>
      <c r="D716" s="53">
        <f>_xlfn.XLOOKUP(C716,'County PPHU'!$B$3:$B$17,'County PPHU'!$F$3:$F$17)</f>
        <v>1.8480857238531085</v>
      </c>
      <c r="E716" s="61" t="s">
        <v>37</v>
      </c>
      <c r="F716" s="56">
        <f>_xlfn.XLOOKUP(E716,CDP!B:B,CDP!C:C)</f>
        <v>1774.3349323437733</v>
      </c>
      <c r="G716" s="56">
        <f>_xlfn.XLOOKUP(E716,CDP!B:B,CDP!D:D)</f>
        <v>1761.8769292099605</v>
      </c>
      <c r="H716" s="56">
        <f>_xlfn.XLOOKUP(E716,CDP!B:B,CDP!E:E)</f>
        <v>1730.6249544678126</v>
      </c>
      <c r="I716" s="56">
        <f>_xlfn.XLOOKUP(E716,CDP!B:B,CDP!F:F)</f>
        <v>1678.0831392673783</v>
      </c>
      <c r="J716" s="57">
        <f t="shared" si="37"/>
        <v>-7.0212240692103288E-3</v>
      </c>
      <c r="K716" s="57">
        <f t="shared" si="38"/>
        <v>-1.7737887490337678E-2</v>
      </c>
      <c r="L716" s="57">
        <f t="shared" si="39"/>
        <v>-3.0360024027615781E-2</v>
      </c>
    </row>
    <row r="717" spans="1:12" x14ac:dyDescent="0.3">
      <c r="A717" s="7" t="s">
        <v>1628</v>
      </c>
      <c r="B717" s="7" t="s">
        <v>1629</v>
      </c>
      <c r="C717" s="7" t="s">
        <v>1625</v>
      </c>
      <c r="D717" s="53">
        <f>_xlfn.XLOOKUP(C717,'County PPHU'!$B$3:$B$17,'County PPHU'!$F$3:$F$17)</f>
        <v>1.8480857238531085</v>
      </c>
      <c r="E717" s="61" t="s">
        <v>37</v>
      </c>
      <c r="F717" s="56">
        <f>_xlfn.XLOOKUP(E717,CDP!B:B,CDP!C:C)</f>
        <v>1774.3349323437733</v>
      </c>
      <c r="G717" s="56">
        <f>_xlfn.XLOOKUP(E717,CDP!B:B,CDP!D:D)</f>
        <v>1761.8769292099605</v>
      </c>
      <c r="H717" s="56">
        <f>_xlfn.XLOOKUP(E717,CDP!B:B,CDP!E:E)</f>
        <v>1730.6249544678126</v>
      </c>
      <c r="I717" s="56">
        <f>_xlfn.XLOOKUP(E717,CDP!B:B,CDP!F:F)</f>
        <v>1678.0831392673783</v>
      </c>
      <c r="J717" s="57">
        <f t="shared" si="37"/>
        <v>-7.0212240692103288E-3</v>
      </c>
      <c r="K717" s="57">
        <f t="shared" si="38"/>
        <v>-1.7737887490337678E-2</v>
      </c>
      <c r="L717" s="57">
        <f t="shared" si="39"/>
        <v>-3.0360024027615781E-2</v>
      </c>
    </row>
    <row r="718" spans="1:12" x14ac:dyDescent="0.3">
      <c r="A718" s="7" t="s">
        <v>1630</v>
      </c>
      <c r="B718" s="7" t="s">
        <v>1631</v>
      </c>
      <c r="C718" s="7" t="s">
        <v>1625</v>
      </c>
      <c r="D718" s="53">
        <f>_xlfn.XLOOKUP(C718,'County PPHU'!$B$3:$B$17,'County PPHU'!$F$3:$F$17)</f>
        <v>1.8480857238531085</v>
      </c>
      <c r="E718" s="61" t="s">
        <v>37</v>
      </c>
      <c r="F718" s="56">
        <f>_xlfn.XLOOKUP(E718,CDP!B:B,CDP!C:C)</f>
        <v>1774.3349323437733</v>
      </c>
      <c r="G718" s="56">
        <f>_xlfn.XLOOKUP(E718,CDP!B:B,CDP!D:D)</f>
        <v>1761.8769292099605</v>
      </c>
      <c r="H718" s="56">
        <f>_xlfn.XLOOKUP(E718,CDP!B:B,CDP!E:E)</f>
        <v>1730.6249544678126</v>
      </c>
      <c r="I718" s="56">
        <f>_xlfn.XLOOKUP(E718,CDP!B:B,CDP!F:F)</f>
        <v>1678.0831392673783</v>
      </c>
      <c r="J718" s="57">
        <f t="shared" si="37"/>
        <v>-7.0212240692103288E-3</v>
      </c>
      <c r="K718" s="57">
        <f t="shared" si="38"/>
        <v>-1.7737887490337678E-2</v>
      </c>
      <c r="L718" s="57">
        <f t="shared" si="39"/>
        <v>-3.0360024027615781E-2</v>
      </c>
    </row>
    <row r="719" spans="1:12" x14ac:dyDescent="0.3">
      <c r="A719" s="7" t="s">
        <v>1632</v>
      </c>
      <c r="B719" s="7" t="s">
        <v>1633</v>
      </c>
      <c r="C719" s="7" t="s">
        <v>1625</v>
      </c>
      <c r="D719" s="53">
        <f>_xlfn.XLOOKUP(C719,'County PPHU'!$B$3:$B$17,'County PPHU'!$F$3:$F$17)</f>
        <v>1.8480857238531085</v>
      </c>
      <c r="E719" s="61" t="s">
        <v>23</v>
      </c>
      <c r="F719" s="56">
        <f>_xlfn.XLOOKUP(E719,CDP!B:B,CDP!C:C)</f>
        <v>716.03338689849329</v>
      </c>
      <c r="G719" s="56">
        <f>_xlfn.XLOOKUP(E719,CDP!B:B,CDP!D:D)</f>
        <v>711.00595604804312</v>
      </c>
      <c r="H719" s="56">
        <f>_xlfn.XLOOKUP(E719,CDP!B:B,CDP!E:E)</f>
        <v>698.39421239470312</v>
      </c>
      <c r="I719" s="56">
        <f>_xlfn.XLOOKUP(E719,CDP!B:B,CDP!F:F)</f>
        <v>677.19094732565213</v>
      </c>
      <c r="J719" s="57">
        <f t="shared" si="37"/>
        <v>-7.0212240692107209E-3</v>
      </c>
      <c r="K719" s="57">
        <f t="shared" si="38"/>
        <v>-1.7737887490337445E-2</v>
      </c>
      <c r="L719" s="57">
        <f t="shared" si="39"/>
        <v>-3.0360024027615781E-2</v>
      </c>
    </row>
    <row r="720" spans="1:12" x14ac:dyDescent="0.3">
      <c r="A720" s="7" t="s">
        <v>1634</v>
      </c>
      <c r="B720" s="7" t="s">
        <v>1635</v>
      </c>
      <c r="C720" s="7" t="s">
        <v>1625</v>
      </c>
      <c r="D720" s="53">
        <f>_xlfn.XLOOKUP(C720,'County PPHU'!$B$3:$B$17,'County PPHU'!$F$3:$F$17)</f>
        <v>1.8480857238531085</v>
      </c>
      <c r="E720" s="61" t="s">
        <v>123</v>
      </c>
      <c r="F720" s="56">
        <f>_xlfn.XLOOKUP(E720,CDP!B:B,CDP!C:C)</f>
        <v>1219.9865037771981</v>
      </c>
      <c r="G720" s="56">
        <f>_xlfn.XLOOKUP(E720,CDP!B:B,CDP!D:D)</f>
        <v>1211.4207051727658</v>
      </c>
      <c r="H720" s="56">
        <f>_xlfn.XLOOKUP(E720,CDP!B:B,CDP!E:E)</f>
        <v>1189.9326610009457</v>
      </c>
      <c r="I720" s="56">
        <f>_xlfn.XLOOKUP(E720,CDP!B:B,CDP!F:F)</f>
        <v>1153.8062768217123</v>
      </c>
      <c r="J720" s="57">
        <f t="shared" si="37"/>
        <v>-7.0212240692103956E-3</v>
      </c>
      <c r="K720" s="57">
        <f t="shared" si="38"/>
        <v>-1.7737887490337712E-2</v>
      </c>
      <c r="L720" s="57">
        <f t="shared" si="39"/>
        <v>-3.0360024027615663E-2</v>
      </c>
    </row>
    <row r="721" spans="1:12" x14ac:dyDescent="0.3">
      <c r="A721" s="7" t="s">
        <v>1636</v>
      </c>
      <c r="B721" s="7" t="s">
        <v>1637</v>
      </c>
      <c r="C721" s="7" t="s">
        <v>1625</v>
      </c>
      <c r="D721" s="53">
        <f>_xlfn.XLOOKUP(C721,'County PPHU'!$B$3:$B$17,'County PPHU'!$F$3:$F$17)</f>
        <v>1.8480857238531085</v>
      </c>
      <c r="E721" t="s">
        <v>1967</v>
      </c>
      <c r="F721" s="56">
        <f>_xlfn.XLOOKUP(E721,CDP!B:B,CDP!C:C)</f>
        <v>11262.302259912223</v>
      </c>
      <c r="G721" s="56">
        <f>_xlfn.XLOOKUP(E721,CDP!B:B,CDP!D:D)</f>
        <v>11183.227112210205</v>
      </c>
      <c r="H721" s="56">
        <f>_xlfn.XLOOKUP(E721,CDP!B:B,CDP!E:E)</f>
        <v>10984.860287914924</v>
      </c>
      <c r="I721" s="56">
        <f>_xlfn.XLOOKUP(E721,CDP!B:B,CDP!F:F)</f>
        <v>10651.359665633827</v>
      </c>
      <c r="J721" s="57">
        <f t="shared" si="37"/>
        <v>-7.0212240692104112E-3</v>
      </c>
      <c r="K721" s="57">
        <f t="shared" si="38"/>
        <v>-1.7737887490337882E-2</v>
      </c>
      <c r="L721" s="57">
        <f t="shared" si="39"/>
        <v>-3.0360024027615562E-2</v>
      </c>
    </row>
    <row r="722" spans="1:12" x14ac:dyDescent="0.3">
      <c r="A722" s="7" t="s">
        <v>1638</v>
      </c>
      <c r="B722" s="7" t="s">
        <v>1639</v>
      </c>
      <c r="C722" s="7" t="s">
        <v>1625</v>
      </c>
      <c r="D722" s="53">
        <f>_xlfn.XLOOKUP(C722,'County PPHU'!$B$3:$B$17,'County PPHU'!$F$3:$F$17)</f>
        <v>1.8480857238531085</v>
      </c>
      <c r="E722" s="61" t="s">
        <v>106</v>
      </c>
      <c r="F722" s="56">
        <f>_xlfn.XLOOKUP(E722,CDP!B:B,CDP!C:C)</f>
        <v>651.98934496182437</v>
      </c>
      <c r="G722" s="56">
        <f>_xlfn.XLOOKUP(E722,CDP!B:B,CDP!D:D)</f>
        <v>647.41158168010975</v>
      </c>
      <c r="H722" s="56">
        <f>_xlfn.XLOOKUP(E722,CDP!B:B,CDP!E:E)</f>
        <v>635.92786788432636</v>
      </c>
      <c r="I722" s="56">
        <f>_xlfn.XLOOKUP(E722,CDP!B:B,CDP!F:F)</f>
        <v>616.62108253552776</v>
      </c>
      <c r="J722" s="57">
        <f t="shared" si="37"/>
        <v>-7.0212240692103089E-3</v>
      </c>
      <c r="K722" s="57">
        <f t="shared" si="38"/>
        <v>-1.7737887490337736E-2</v>
      </c>
      <c r="L722" s="57">
        <f t="shared" si="39"/>
        <v>-3.0360024027615742E-2</v>
      </c>
    </row>
    <row r="723" spans="1:12" x14ac:dyDescent="0.3">
      <c r="A723" s="7" t="s">
        <v>1640</v>
      </c>
      <c r="B723" s="7" t="s">
        <v>1641</v>
      </c>
      <c r="C723" s="7" t="s">
        <v>1625</v>
      </c>
      <c r="D723" s="53">
        <f>_xlfn.XLOOKUP(C723,'County PPHU'!$B$3:$B$17,'County PPHU'!$F$3:$F$17)</f>
        <v>1.8480857238531085</v>
      </c>
      <c r="E723" s="58" t="s">
        <v>106</v>
      </c>
      <c r="F723" s="56">
        <f>_xlfn.XLOOKUP(E723,CDP!B:B,CDP!C:C)</f>
        <v>651.98934496182437</v>
      </c>
      <c r="G723" s="56">
        <f>_xlfn.XLOOKUP(E723,CDP!B:B,CDP!D:D)</f>
        <v>647.41158168010975</v>
      </c>
      <c r="H723" s="56">
        <f>_xlfn.XLOOKUP(E723,CDP!B:B,CDP!E:E)</f>
        <v>635.92786788432636</v>
      </c>
      <c r="I723" s="56">
        <f>_xlfn.XLOOKUP(E723,CDP!B:B,CDP!F:F)</f>
        <v>616.62108253552776</v>
      </c>
      <c r="J723" s="57">
        <f t="shared" si="37"/>
        <v>-7.0212240692103089E-3</v>
      </c>
      <c r="K723" s="57">
        <f t="shared" si="38"/>
        <v>-1.7737887490337736E-2</v>
      </c>
      <c r="L723" s="57">
        <f t="shared" si="39"/>
        <v>-3.0360024027615742E-2</v>
      </c>
    </row>
    <row r="724" spans="1:12" x14ac:dyDescent="0.3">
      <c r="A724" s="7" t="s">
        <v>1642</v>
      </c>
      <c r="B724" s="7" t="s">
        <v>1643</v>
      </c>
      <c r="C724" s="7" t="s">
        <v>1625</v>
      </c>
      <c r="D724" s="53">
        <f>_xlfn.XLOOKUP(C724,'County PPHU'!$B$3:$B$17,'County PPHU'!$F$3:$F$17)</f>
        <v>1.8480857238531085</v>
      </c>
      <c r="E724" s="61" t="s">
        <v>123</v>
      </c>
      <c r="F724" s="56">
        <f>_xlfn.XLOOKUP(E724,CDP!B:B,CDP!C:C)</f>
        <v>1219.9865037771981</v>
      </c>
      <c r="G724" s="56">
        <f>_xlfn.XLOOKUP(E724,CDP!B:B,CDP!D:D)</f>
        <v>1211.4207051727658</v>
      </c>
      <c r="H724" s="56">
        <f>_xlfn.XLOOKUP(E724,CDP!B:B,CDP!E:E)</f>
        <v>1189.9326610009457</v>
      </c>
      <c r="I724" s="56">
        <f>_xlfn.XLOOKUP(E724,CDP!B:B,CDP!F:F)</f>
        <v>1153.8062768217123</v>
      </c>
      <c r="J724" s="57">
        <f t="shared" si="37"/>
        <v>-7.0212240692103956E-3</v>
      </c>
      <c r="K724" s="57">
        <f t="shared" si="38"/>
        <v>-1.7737887490337712E-2</v>
      </c>
      <c r="L724" s="57">
        <f t="shared" si="39"/>
        <v>-3.0360024027615663E-2</v>
      </c>
    </row>
    <row r="725" spans="1:12" x14ac:dyDescent="0.3">
      <c r="A725" s="7" t="s">
        <v>1644</v>
      </c>
      <c r="B725" s="7" t="s">
        <v>1645</v>
      </c>
      <c r="C725" s="7" t="s">
        <v>1625</v>
      </c>
      <c r="D725" s="53">
        <f>_xlfn.XLOOKUP(C725,'County PPHU'!$B$3:$B$17,'County PPHU'!$F$3:$F$17)</f>
        <v>1.8480857238531085</v>
      </c>
      <c r="E725" s="61" t="s">
        <v>24</v>
      </c>
      <c r="F725" s="56">
        <f>_xlfn.XLOOKUP(E725,CDP!B:B,CDP!C:C)</f>
        <v>742.28094506925913</v>
      </c>
      <c r="G725" s="56">
        <f>_xlfn.XLOOKUP(E725,CDP!B:B,CDP!D:D)</f>
        <v>737.06922423162246</v>
      </c>
      <c r="H725" s="56">
        <f>_xlfn.XLOOKUP(E725,CDP!B:B,CDP!E:E)</f>
        <v>723.99517325961153</v>
      </c>
      <c r="I725" s="56">
        <f>_xlfn.XLOOKUP(E725,CDP!B:B,CDP!F:F)</f>
        <v>702.01466240357195</v>
      </c>
      <c r="J725" s="57">
        <f t="shared" si="37"/>
        <v>-7.0212240692106038E-3</v>
      </c>
      <c r="K725" s="57">
        <f t="shared" si="38"/>
        <v>-1.7737887490337584E-2</v>
      </c>
      <c r="L725" s="57">
        <f t="shared" si="39"/>
        <v>-3.0360024027615683E-2</v>
      </c>
    </row>
    <row r="726" spans="1:12" x14ac:dyDescent="0.3">
      <c r="A726" s="7" t="s">
        <v>1646</v>
      </c>
      <c r="B726" s="7" t="s">
        <v>1647</v>
      </c>
      <c r="C726" s="7" t="s">
        <v>1625</v>
      </c>
      <c r="D726" s="53">
        <f>_xlfn.XLOOKUP(C726,'County PPHU'!$B$3:$B$17,'County PPHU'!$F$3:$F$17)</f>
        <v>1.8480857238531085</v>
      </c>
      <c r="E726" s="61" t="s">
        <v>106</v>
      </c>
      <c r="F726" s="56">
        <f>_xlfn.XLOOKUP(E726,CDP!B:B,CDP!C:C)</f>
        <v>651.98934496182437</v>
      </c>
      <c r="G726" s="56">
        <f>_xlfn.XLOOKUP(E726,CDP!B:B,CDP!D:D)</f>
        <v>647.41158168010975</v>
      </c>
      <c r="H726" s="56">
        <f>_xlfn.XLOOKUP(E726,CDP!B:B,CDP!E:E)</f>
        <v>635.92786788432636</v>
      </c>
      <c r="I726" s="56">
        <f>_xlfn.XLOOKUP(E726,CDP!B:B,CDP!F:F)</f>
        <v>616.62108253552776</v>
      </c>
      <c r="J726" s="57">
        <f t="shared" si="37"/>
        <v>-7.0212240692103089E-3</v>
      </c>
      <c r="K726" s="57">
        <f t="shared" si="38"/>
        <v>-1.7737887490337736E-2</v>
      </c>
      <c r="L726" s="57">
        <f t="shared" si="39"/>
        <v>-3.0360024027615742E-2</v>
      </c>
    </row>
    <row r="727" spans="1:12" x14ac:dyDescent="0.3">
      <c r="A727" s="7" t="s">
        <v>1648</v>
      </c>
      <c r="B727" s="7" t="s">
        <v>1649</v>
      </c>
      <c r="C727" s="7" t="s">
        <v>1625</v>
      </c>
      <c r="D727" s="53">
        <f>_xlfn.XLOOKUP(C727,'County PPHU'!$B$3:$B$17,'County PPHU'!$F$3:$F$17)</f>
        <v>1.8480857238531085</v>
      </c>
      <c r="E727" s="58" t="s">
        <v>106</v>
      </c>
      <c r="F727" s="56">
        <f>_xlfn.XLOOKUP(E727,CDP!B:B,CDP!C:C)</f>
        <v>651.98934496182437</v>
      </c>
      <c r="G727" s="56">
        <f>_xlfn.XLOOKUP(E727,CDP!B:B,CDP!D:D)</f>
        <v>647.41158168010975</v>
      </c>
      <c r="H727" s="56">
        <f>_xlfn.XLOOKUP(E727,CDP!B:B,CDP!E:E)</f>
        <v>635.92786788432636</v>
      </c>
      <c r="I727" s="56">
        <f>_xlfn.XLOOKUP(E727,CDP!B:B,CDP!F:F)</f>
        <v>616.62108253552776</v>
      </c>
      <c r="J727" s="57">
        <f t="shared" si="37"/>
        <v>-7.0212240692103089E-3</v>
      </c>
      <c r="K727" s="57">
        <f t="shared" si="38"/>
        <v>-1.7737887490337736E-2</v>
      </c>
      <c r="L727" s="57">
        <f t="shared" si="39"/>
        <v>-3.0360024027615742E-2</v>
      </c>
    </row>
    <row r="728" spans="1:12" x14ac:dyDescent="0.3">
      <c r="A728" s="7" t="s">
        <v>1650</v>
      </c>
      <c r="B728" s="7" t="s">
        <v>1651</v>
      </c>
      <c r="C728" s="7" t="s">
        <v>1625</v>
      </c>
      <c r="D728" s="53">
        <f>_xlfn.XLOOKUP(C728,'County PPHU'!$B$3:$B$17,'County PPHU'!$F$3:$F$17)</f>
        <v>1.8480857238531085</v>
      </c>
      <c r="E728" t="s">
        <v>1967</v>
      </c>
      <c r="F728" s="56">
        <f>_xlfn.XLOOKUP(E728,CDP!B:B,CDP!C:C)</f>
        <v>11262.302259912223</v>
      </c>
      <c r="G728" s="56">
        <f>_xlfn.XLOOKUP(E728,CDP!B:B,CDP!D:D)</f>
        <v>11183.227112210205</v>
      </c>
      <c r="H728" s="56">
        <f>_xlfn.XLOOKUP(E728,CDP!B:B,CDP!E:E)</f>
        <v>10984.860287914924</v>
      </c>
      <c r="I728" s="56">
        <f>_xlfn.XLOOKUP(E728,CDP!B:B,CDP!F:F)</f>
        <v>10651.359665633827</v>
      </c>
      <c r="J728" s="57">
        <f t="shared" si="37"/>
        <v>-7.0212240692104112E-3</v>
      </c>
      <c r="K728" s="57">
        <f t="shared" si="38"/>
        <v>-1.7737887490337882E-2</v>
      </c>
      <c r="L728" s="57">
        <f t="shared" si="39"/>
        <v>-3.0360024027615562E-2</v>
      </c>
    </row>
    <row r="729" spans="1:12" x14ac:dyDescent="0.3">
      <c r="A729" s="7" t="s">
        <v>1652</v>
      </c>
      <c r="B729" s="7" t="s">
        <v>1653</v>
      </c>
      <c r="C729" s="7" t="s">
        <v>1625</v>
      </c>
      <c r="D729" s="53">
        <f>_xlfn.XLOOKUP(C729,'County PPHU'!$B$3:$B$17,'County PPHU'!$F$3:$F$17)</f>
        <v>1.8480857238531085</v>
      </c>
      <c r="E729" t="s">
        <v>1967</v>
      </c>
      <c r="F729" s="56">
        <f>_xlfn.XLOOKUP(E729,CDP!B:B,CDP!C:C)</f>
        <v>11262.302259912223</v>
      </c>
      <c r="G729" s="56">
        <f>_xlfn.XLOOKUP(E729,CDP!B:B,CDP!D:D)</f>
        <v>11183.227112210205</v>
      </c>
      <c r="H729" s="56">
        <f>_xlfn.XLOOKUP(E729,CDP!B:B,CDP!E:E)</f>
        <v>10984.860287914924</v>
      </c>
      <c r="I729" s="56">
        <f>_xlfn.XLOOKUP(E729,CDP!B:B,CDP!F:F)</f>
        <v>10651.359665633827</v>
      </c>
      <c r="J729" s="57">
        <f t="shared" si="37"/>
        <v>-7.0212240692104112E-3</v>
      </c>
      <c r="K729" s="57">
        <f t="shared" si="38"/>
        <v>-1.7737887490337882E-2</v>
      </c>
      <c r="L729" s="57">
        <f t="shared" si="39"/>
        <v>-3.0360024027615562E-2</v>
      </c>
    </row>
    <row r="730" spans="1:12" x14ac:dyDescent="0.3">
      <c r="A730" s="7" t="s">
        <v>1654</v>
      </c>
      <c r="B730" s="7" t="s">
        <v>1655</v>
      </c>
      <c r="C730" s="7" t="s">
        <v>1625</v>
      </c>
      <c r="D730" s="53">
        <f>_xlfn.XLOOKUP(C730,'County PPHU'!$B$3:$B$17,'County PPHU'!$F$3:$F$17)</f>
        <v>1.8480857238531085</v>
      </c>
      <c r="E730" s="61" t="s">
        <v>51</v>
      </c>
      <c r="F730" s="56">
        <f>_xlfn.XLOOKUP(E730,CDP!B:B,CDP!C:C)</f>
        <v>801.07547537177459</v>
      </c>
      <c r="G730" s="56">
        <f>_xlfn.XLOOKUP(E730,CDP!B:B,CDP!D:D)</f>
        <v>795.45094496284003</v>
      </c>
      <c r="H730" s="56">
        <f>_xlfn.XLOOKUP(E730,CDP!B:B,CDP!E:E)</f>
        <v>781.3413255970064</v>
      </c>
      <c r="I730" s="56">
        <f>_xlfn.XLOOKUP(E730,CDP!B:B,CDP!F:F)</f>
        <v>757.61978417811224</v>
      </c>
      <c r="J730" s="57">
        <f t="shared" si="37"/>
        <v>-7.0212240692105179E-3</v>
      </c>
      <c r="K730" s="57">
        <f t="shared" si="38"/>
        <v>-1.773788749033765E-2</v>
      </c>
      <c r="L730" s="57">
        <f t="shared" si="39"/>
        <v>-3.0360024027615631E-2</v>
      </c>
    </row>
    <row r="731" spans="1:12" x14ac:dyDescent="0.3">
      <c r="A731" s="7" t="s">
        <v>1656</v>
      </c>
      <c r="B731" s="7" t="s">
        <v>1657</v>
      </c>
      <c r="C731" s="7" t="s">
        <v>1625</v>
      </c>
      <c r="D731" s="53">
        <f>_xlfn.XLOOKUP(C731,'County PPHU'!$B$3:$B$17,'County PPHU'!$F$3:$F$17)</f>
        <v>1.8480857238531085</v>
      </c>
      <c r="E731" s="61" t="s">
        <v>118</v>
      </c>
      <c r="F731" s="56">
        <f>_xlfn.XLOOKUP(E731,CDP!B:B,CDP!C:C)</f>
        <v>2418.3501237172118</v>
      </c>
      <c r="G731" s="56">
        <f>_xlfn.XLOOKUP(E731,CDP!B:B,CDP!D:D)</f>
        <v>2413.1244545901359</v>
      </c>
      <c r="H731" s="56">
        <f>_xlfn.XLOOKUP(E731,CDP!B:B,CDP!E:E)</f>
        <v>2404.7318283312911</v>
      </c>
      <c r="I731" s="56">
        <f>_xlfn.XLOOKUP(E731,CDP!B:B,CDP!F:F)</f>
        <v>2389.6059093719682</v>
      </c>
      <c r="J731" s="57">
        <f t="shared" si="37"/>
        <v>-2.160840597821951E-3</v>
      </c>
      <c r="K731" s="57">
        <f t="shared" si="38"/>
        <v>-3.4779085856432661E-3</v>
      </c>
      <c r="L731" s="57">
        <f t="shared" si="39"/>
        <v>-6.2900647719289363E-3</v>
      </c>
    </row>
    <row r="732" spans="1:12" x14ac:dyDescent="0.3">
      <c r="A732" s="7" t="s">
        <v>1658</v>
      </c>
      <c r="B732" s="7" t="s">
        <v>1659</v>
      </c>
      <c r="C732" s="7" t="s">
        <v>517</v>
      </c>
      <c r="D732" s="53">
        <f>_xlfn.XLOOKUP(C732,'County PPHU'!$B$3:$B$17,'County PPHU'!$F$3:$F$17)</f>
        <v>2.2993893610879113</v>
      </c>
      <c r="E732" s="60" t="s">
        <v>160</v>
      </c>
      <c r="F732" s="56">
        <f>_xlfn.XLOOKUP(E732,CDP!B:B,CDP!C:C)</f>
        <v>380219</v>
      </c>
      <c r="G732" s="56">
        <f>_xlfn.XLOOKUP(E732,CDP!B:B,CDP!D:D)</f>
        <v>389516</v>
      </c>
      <c r="H732" s="56">
        <f>_xlfn.XLOOKUP(E732,CDP!B:B,CDP!E:E)</f>
        <v>399070</v>
      </c>
      <c r="I732" s="56">
        <f>_xlfn.XLOOKUP(E732,CDP!B:B,CDP!F:F)</f>
        <v>416504</v>
      </c>
      <c r="J732" s="57">
        <f t="shared" si="37"/>
        <v>2.4451697574292709E-2</v>
      </c>
      <c r="K732" s="57">
        <f t="shared" si="38"/>
        <v>2.4527875620000205E-2</v>
      </c>
      <c r="L732" s="57">
        <f t="shared" si="39"/>
        <v>4.3686571278221863E-2</v>
      </c>
    </row>
    <row r="733" spans="1:12" x14ac:dyDescent="0.3">
      <c r="A733" s="7" t="s">
        <v>1660</v>
      </c>
      <c r="B733" s="7" t="s">
        <v>1661</v>
      </c>
      <c r="C733" s="7" t="s">
        <v>517</v>
      </c>
      <c r="D733" s="53">
        <f>_xlfn.XLOOKUP(C733,'County PPHU'!$B$3:$B$17,'County PPHU'!$F$3:$F$17)</f>
        <v>2.2993893610879113</v>
      </c>
      <c r="E733" s="61" t="s">
        <v>149</v>
      </c>
      <c r="F733" s="56">
        <f>_xlfn.XLOOKUP(E733,CDP!B:B,CDP!C:C)</f>
        <v>563427</v>
      </c>
      <c r="G733" s="56">
        <f>_xlfn.XLOOKUP(E733,CDP!B:B,CDP!D:D)</f>
        <v>574178</v>
      </c>
      <c r="H733" s="56">
        <f>_xlfn.XLOOKUP(E733,CDP!B:B,CDP!E:E)</f>
        <v>585664</v>
      </c>
      <c r="I733" s="56">
        <f>_xlfn.XLOOKUP(E733,CDP!B:B,CDP!F:F)</f>
        <v>605445</v>
      </c>
      <c r="J733" s="57">
        <f t="shared" si="37"/>
        <v>1.9081442671366477E-2</v>
      </c>
      <c r="K733" s="57">
        <f t="shared" si="38"/>
        <v>2.0004249553274421E-2</v>
      </c>
      <c r="L733" s="57">
        <f t="shared" si="39"/>
        <v>3.3775338760791168E-2</v>
      </c>
    </row>
    <row r="734" spans="1:12" x14ac:dyDescent="0.3">
      <c r="A734" s="7" t="s">
        <v>1662</v>
      </c>
      <c r="B734" s="7" t="s">
        <v>1663</v>
      </c>
      <c r="C734" s="7" t="s">
        <v>517</v>
      </c>
      <c r="D734" s="53">
        <f>_xlfn.XLOOKUP(C734,'County PPHU'!$B$3:$B$17,'County PPHU'!$F$3:$F$17)</f>
        <v>2.2993893610879113</v>
      </c>
      <c r="E734" s="58" t="s">
        <v>149</v>
      </c>
      <c r="F734" s="56">
        <f>_xlfn.XLOOKUP(E734,CDP!B:B,CDP!C:C)</f>
        <v>563427</v>
      </c>
      <c r="G734" s="56">
        <f>_xlfn.XLOOKUP(E734,CDP!B:B,CDP!D:D)</f>
        <v>574178</v>
      </c>
      <c r="H734" s="56">
        <f>_xlfn.XLOOKUP(E734,CDP!B:B,CDP!E:E)</f>
        <v>585664</v>
      </c>
      <c r="I734" s="56">
        <f>_xlfn.XLOOKUP(E734,CDP!B:B,CDP!F:F)</f>
        <v>605445</v>
      </c>
      <c r="J734" s="57">
        <f t="shared" si="37"/>
        <v>1.9081442671366477E-2</v>
      </c>
      <c r="K734" s="57">
        <f t="shared" si="38"/>
        <v>2.0004249553274421E-2</v>
      </c>
      <c r="L734" s="57">
        <f t="shared" si="39"/>
        <v>3.3775338760791168E-2</v>
      </c>
    </row>
    <row r="735" spans="1:12" x14ac:dyDescent="0.3">
      <c r="A735" s="7" t="s">
        <v>1664</v>
      </c>
      <c r="B735" s="7" t="s">
        <v>1665</v>
      </c>
      <c r="C735" s="7" t="s">
        <v>517</v>
      </c>
      <c r="D735" s="53">
        <f>_xlfn.XLOOKUP(C735,'County PPHU'!$B$3:$B$17,'County PPHU'!$F$3:$F$17)</f>
        <v>2.2993893610879113</v>
      </c>
      <c r="E735" s="61" t="s">
        <v>149</v>
      </c>
      <c r="F735" s="56">
        <f>_xlfn.XLOOKUP(E735,CDP!B:B,CDP!C:C)</f>
        <v>563427</v>
      </c>
      <c r="G735" s="56">
        <f>_xlfn.XLOOKUP(E735,CDP!B:B,CDP!D:D)</f>
        <v>574178</v>
      </c>
      <c r="H735" s="56">
        <f>_xlfn.XLOOKUP(E735,CDP!B:B,CDP!E:E)</f>
        <v>585664</v>
      </c>
      <c r="I735" s="56">
        <f>_xlfn.XLOOKUP(E735,CDP!B:B,CDP!F:F)</f>
        <v>605445</v>
      </c>
      <c r="J735" s="57">
        <f t="shared" si="37"/>
        <v>1.9081442671366477E-2</v>
      </c>
      <c r="K735" s="57">
        <f t="shared" si="38"/>
        <v>2.0004249553274421E-2</v>
      </c>
      <c r="L735" s="57">
        <f t="shared" si="39"/>
        <v>3.3775338760791168E-2</v>
      </c>
    </row>
    <row r="736" spans="1:12" x14ac:dyDescent="0.3">
      <c r="A736" s="7" t="s">
        <v>1666</v>
      </c>
      <c r="B736" s="7" t="s">
        <v>1667</v>
      </c>
      <c r="C736" s="7" t="s">
        <v>517</v>
      </c>
      <c r="D736" s="53">
        <f>_xlfn.XLOOKUP(C736,'County PPHU'!$B$3:$B$17,'County PPHU'!$F$3:$F$17)</f>
        <v>2.2993893610879113</v>
      </c>
      <c r="E736" s="58" t="s">
        <v>149</v>
      </c>
      <c r="F736" s="56">
        <f>_xlfn.XLOOKUP(E736,CDP!B:B,CDP!C:C)</f>
        <v>563427</v>
      </c>
      <c r="G736" s="56">
        <f>_xlfn.XLOOKUP(E736,CDP!B:B,CDP!D:D)</f>
        <v>574178</v>
      </c>
      <c r="H736" s="56">
        <f>_xlfn.XLOOKUP(E736,CDP!B:B,CDP!E:E)</f>
        <v>585664</v>
      </c>
      <c r="I736" s="56">
        <f>_xlfn.XLOOKUP(E736,CDP!B:B,CDP!F:F)</f>
        <v>605445</v>
      </c>
      <c r="J736" s="57">
        <f t="shared" si="37"/>
        <v>1.9081442671366477E-2</v>
      </c>
      <c r="K736" s="57">
        <f t="shared" si="38"/>
        <v>2.0004249553274421E-2</v>
      </c>
      <c r="L736" s="57">
        <f t="shared" si="39"/>
        <v>3.3775338760791168E-2</v>
      </c>
    </row>
    <row r="737" spans="1:12" x14ac:dyDescent="0.3">
      <c r="A737" s="7" t="s">
        <v>1668</v>
      </c>
      <c r="B737" s="7" t="s">
        <v>1669</v>
      </c>
      <c r="C737" s="7" t="s">
        <v>517</v>
      </c>
      <c r="D737" s="53">
        <f>_xlfn.XLOOKUP(C737,'County PPHU'!$B$3:$B$17,'County PPHU'!$F$3:$F$17)</f>
        <v>2.2993893610879113</v>
      </c>
      <c r="E737" s="61" t="s">
        <v>149</v>
      </c>
      <c r="F737" s="56">
        <f>_xlfn.XLOOKUP(E737,CDP!B:B,CDP!C:C)</f>
        <v>563427</v>
      </c>
      <c r="G737" s="56">
        <f>_xlfn.XLOOKUP(E737,CDP!B:B,CDP!D:D)</f>
        <v>574178</v>
      </c>
      <c r="H737" s="56">
        <f>_xlfn.XLOOKUP(E737,CDP!B:B,CDP!E:E)</f>
        <v>585664</v>
      </c>
      <c r="I737" s="56">
        <f>_xlfn.XLOOKUP(E737,CDP!B:B,CDP!F:F)</f>
        <v>605445</v>
      </c>
      <c r="J737" s="57">
        <f t="shared" si="37"/>
        <v>1.9081442671366477E-2</v>
      </c>
      <c r="K737" s="57">
        <f t="shared" si="38"/>
        <v>2.0004249553274421E-2</v>
      </c>
      <c r="L737" s="57">
        <f t="shared" si="39"/>
        <v>3.3775338760791168E-2</v>
      </c>
    </row>
    <row r="738" spans="1:12" x14ac:dyDescent="0.3">
      <c r="A738" s="7" t="s">
        <v>1670</v>
      </c>
      <c r="B738" s="7" t="s">
        <v>1671</v>
      </c>
      <c r="C738" s="7" t="s">
        <v>517</v>
      </c>
      <c r="D738" s="53">
        <f>_xlfn.XLOOKUP(C738,'County PPHU'!$B$3:$B$17,'County PPHU'!$F$3:$F$17)</f>
        <v>2.2993893610879113</v>
      </c>
      <c r="E738" s="61" t="s">
        <v>149</v>
      </c>
      <c r="F738" s="56">
        <f>_xlfn.XLOOKUP(E738,CDP!B:B,CDP!C:C)</f>
        <v>563427</v>
      </c>
      <c r="G738" s="56">
        <f>_xlfn.XLOOKUP(E738,CDP!B:B,CDP!D:D)</f>
        <v>574178</v>
      </c>
      <c r="H738" s="56">
        <f>_xlfn.XLOOKUP(E738,CDP!B:B,CDP!E:E)</f>
        <v>585664</v>
      </c>
      <c r="I738" s="56">
        <f>_xlfn.XLOOKUP(E738,CDP!B:B,CDP!F:F)</f>
        <v>605445</v>
      </c>
      <c r="J738" s="57">
        <f t="shared" si="37"/>
        <v>1.9081442671366477E-2</v>
      </c>
      <c r="K738" s="57">
        <f t="shared" si="38"/>
        <v>2.0004249553274421E-2</v>
      </c>
      <c r="L738" s="57">
        <f t="shared" si="39"/>
        <v>3.3775338760791168E-2</v>
      </c>
    </row>
    <row r="739" spans="1:12" x14ac:dyDescent="0.3">
      <c r="A739" s="7" t="s">
        <v>1672</v>
      </c>
      <c r="B739" s="7" t="s">
        <v>1673</v>
      </c>
      <c r="C739" s="7" t="s">
        <v>517</v>
      </c>
      <c r="D739" s="53">
        <f>_xlfn.XLOOKUP(C739,'County PPHU'!$B$3:$B$17,'County PPHU'!$F$3:$F$17)</f>
        <v>2.2993893610879113</v>
      </c>
      <c r="E739" s="60" t="s">
        <v>160</v>
      </c>
      <c r="F739" s="56">
        <f>_xlfn.XLOOKUP(E739,CDP!B:B,CDP!C:C)</f>
        <v>380219</v>
      </c>
      <c r="G739" s="56">
        <f>_xlfn.XLOOKUP(E739,CDP!B:B,CDP!D:D)</f>
        <v>389516</v>
      </c>
      <c r="H739" s="56">
        <f>_xlfn.XLOOKUP(E739,CDP!B:B,CDP!E:E)</f>
        <v>399070</v>
      </c>
      <c r="I739" s="56">
        <f>_xlfn.XLOOKUP(E739,CDP!B:B,CDP!F:F)</f>
        <v>416504</v>
      </c>
      <c r="J739" s="57">
        <f t="shared" si="37"/>
        <v>2.4451697574292709E-2</v>
      </c>
      <c r="K739" s="57">
        <f t="shared" si="38"/>
        <v>2.4527875620000205E-2</v>
      </c>
      <c r="L739" s="57">
        <f t="shared" si="39"/>
        <v>4.3686571278221863E-2</v>
      </c>
    </row>
    <row r="740" spans="1:12" x14ac:dyDescent="0.3">
      <c r="A740" s="7" t="s">
        <v>1674</v>
      </c>
      <c r="B740" s="7" t="s">
        <v>1675</v>
      </c>
      <c r="C740" s="7" t="s">
        <v>517</v>
      </c>
      <c r="D740" s="53">
        <f>_xlfn.XLOOKUP(C740,'County PPHU'!$B$3:$B$17,'County PPHU'!$F$3:$F$17)</f>
        <v>2.2993893610879113</v>
      </c>
      <c r="E740" s="61" t="s">
        <v>149</v>
      </c>
      <c r="F740" s="56">
        <f>_xlfn.XLOOKUP(E740,CDP!B:B,CDP!C:C)</f>
        <v>563427</v>
      </c>
      <c r="G740" s="56">
        <f>_xlfn.XLOOKUP(E740,CDP!B:B,CDP!D:D)</f>
        <v>574178</v>
      </c>
      <c r="H740" s="56">
        <f>_xlfn.XLOOKUP(E740,CDP!B:B,CDP!E:E)</f>
        <v>585664</v>
      </c>
      <c r="I740" s="56">
        <f>_xlfn.XLOOKUP(E740,CDP!B:B,CDP!F:F)</f>
        <v>605445</v>
      </c>
      <c r="J740" s="57">
        <f t="shared" si="37"/>
        <v>1.9081442671366477E-2</v>
      </c>
      <c r="K740" s="57">
        <f t="shared" si="38"/>
        <v>2.0004249553274421E-2</v>
      </c>
      <c r="L740" s="57">
        <f t="shared" si="39"/>
        <v>3.3775338760791168E-2</v>
      </c>
    </row>
    <row r="741" spans="1:12" x14ac:dyDescent="0.3">
      <c r="A741" s="7" t="s">
        <v>1676</v>
      </c>
      <c r="B741" s="7" t="s">
        <v>1677</v>
      </c>
      <c r="C741" s="7" t="s">
        <v>517</v>
      </c>
      <c r="D741" s="53">
        <f>_xlfn.XLOOKUP(C741,'County PPHU'!$B$3:$B$17,'County PPHU'!$F$3:$F$17)</f>
        <v>2.2993893610879113</v>
      </c>
      <c r="E741" s="60" t="s">
        <v>160</v>
      </c>
      <c r="F741" s="56">
        <f>_xlfn.XLOOKUP(E741,CDP!B:B,CDP!C:C)</f>
        <v>380219</v>
      </c>
      <c r="G741" s="56">
        <f>_xlfn.XLOOKUP(E741,CDP!B:B,CDP!D:D)</f>
        <v>389516</v>
      </c>
      <c r="H741" s="56">
        <f>_xlfn.XLOOKUP(E741,CDP!B:B,CDP!E:E)</f>
        <v>399070</v>
      </c>
      <c r="I741" s="56">
        <f>_xlfn.XLOOKUP(E741,CDP!B:B,CDP!F:F)</f>
        <v>416504</v>
      </c>
      <c r="J741" s="57">
        <f t="shared" si="37"/>
        <v>2.4451697574292709E-2</v>
      </c>
      <c r="K741" s="57">
        <f t="shared" si="38"/>
        <v>2.4527875620000205E-2</v>
      </c>
      <c r="L741" s="57">
        <f t="shared" si="39"/>
        <v>4.3686571278221863E-2</v>
      </c>
    </row>
    <row r="742" spans="1:12" x14ac:dyDescent="0.3">
      <c r="A742" s="7" t="s">
        <v>1678</v>
      </c>
      <c r="B742" s="7" t="s">
        <v>1679</v>
      </c>
      <c r="C742" s="7" t="s">
        <v>517</v>
      </c>
      <c r="D742" s="53">
        <f>_xlfn.XLOOKUP(C742,'County PPHU'!$B$3:$B$17,'County PPHU'!$F$3:$F$17)</f>
        <v>2.2993893610879113</v>
      </c>
      <c r="E742" s="61" t="s">
        <v>149</v>
      </c>
      <c r="F742" s="56">
        <f>_xlfn.XLOOKUP(E742,CDP!B:B,CDP!C:C)</f>
        <v>563427</v>
      </c>
      <c r="G742" s="56">
        <f>_xlfn.XLOOKUP(E742,CDP!B:B,CDP!D:D)</f>
        <v>574178</v>
      </c>
      <c r="H742" s="56">
        <f>_xlfn.XLOOKUP(E742,CDP!B:B,CDP!E:E)</f>
        <v>585664</v>
      </c>
      <c r="I742" s="56">
        <f>_xlfn.XLOOKUP(E742,CDP!B:B,CDP!F:F)</f>
        <v>605445</v>
      </c>
      <c r="J742" s="57">
        <f t="shared" si="37"/>
        <v>1.9081442671366477E-2</v>
      </c>
      <c r="K742" s="57">
        <f t="shared" si="38"/>
        <v>2.0004249553274421E-2</v>
      </c>
      <c r="L742" s="57">
        <f t="shared" si="39"/>
        <v>3.3775338760791168E-2</v>
      </c>
    </row>
    <row r="743" spans="1:12" x14ac:dyDescent="0.3">
      <c r="A743" s="7" t="s">
        <v>1680</v>
      </c>
      <c r="B743" s="7" t="s">
        <v>1681</v>
      </c>
      <c r="C743" s="7" t="s">
        <v>517</v>
      </c>
      <c r="D743" s="53">
        <f>_xlfn.XLOOKUP(C743,'County PPHU'!$B$3:$B$17,'County PPHU'!$F$3:$F$17)</f>
        <v>2.2993893610879113</v>
      </c>
      <c r="E743" s="58" t="s">
        <v>149</v>
      </c>
      <c r="F743" s="56">
        <f>_xlfn.XLOOKUP(E743,CDP!B:B,CDP!C:C)</f>
        <v>563427</v>
      </c>
      <c r="G743" s="56">
        <f>_xlfn.XLOOKUP(E743,CDP!B:B,CDP!D:D)</f>
        <v>574178</v>
      </c>
      <c r="H743" s="56">
        <f>_xlfn.XLOOKUP(E743,CDP!B:B,CDP!E:E)</f>
        <v>585664</v>
      </c>
      <c r="I743" s="56">
        <f>_xlfn.XLOOKUP(E743,CDP!B:B,CDP!F:F)</f>
        <v>605445</v>
      </c>
      <c r="J743" s="57">
        <f t="shared" si="37"/>
        <v>1.9081442671366477E-2</v>
      </c>
      <c r="K743" s="57">
        <f t="shared" si="38"/>
        <v>2.0004249553274421E-2</v>
      </c>
      <c r="L743" s="57">
        <f t="shared" si="39"/>
        <v>3.3775338760791168E-2</v>
      </c>
    </row>
    <row r="744" spans="1:12" x14ac:dyDescent="0.3">
      <c r="A744" s="7" t="s">
        <v>1682</v>
      </c>
      <c r="B744" s="7" t="s">
        <v>1683</v>
      </c>
      <c r="C744" s="7" t="s">
        <v>517</v>
      </c>
      <c r="D744" s="53">
        <f>_xlfn.XLOOKUP(C744,'County PPHU'!$B$3:$B$17,'County PPHU'!$F$3:$F$17)</f>
        <v>2.2993893610879113</v>
      </c>
      <c r="E744" s="61" t="s">
        <v>149</v>
      </c>
      <c r="F744" s="56">
        <f>_xlfn.XLOOKUP(E744,CDP!B:B,CDP!C:C)</f>
        <v>563427</v>
      </c>
      <c r="G744" s="56">
        <f>_xlfn.XLOOKUP(E744,CDP!B:B,CDP!D:D)</f>
        <v>574178</v>
      </c>
      <c r="H744" s="56">
        <f>_xlfn.XLOOKUP(E744,CDP!B:B,CDP!E:E)</f>
        <v>585664</v>
      </c>
      <c r="I744" s="56">
        <f>_xlfn.XLOOKUP(E744,CDP!B:B,CDP!F:F)</f>
        <v>605445</v>
      </c>
      <c r="J744" s="57">
        <f t="shared" si="37"/>
        <v>1.9081442671366477E-2</v>
      </c>
      <c r="K744" s="57">
        <f t="shared" si="38"/>
        <v>2.0004249553274421E-2</v>
      </c>
      <c r="L744" s="57">
        <f t="shared" si="39"/>
        <v>3.3775338760791168E-2</v>
      </c>
    </row>
    <row r="745" spans="1:12" x14ac:dyDescent="0.3">
      <c r="A745" s="7" t="s">
        <v>1684</v>
      </c>
      <c r="B745" s="7" t="s">
        <v>1685</v>
      </c>
      <c r="C745" s="7" t="s">
        <v>517</v>
      </c>
      <c r="D745" s="53">
        <f>_xlfn.XLOOKUP(C745,'County PPHU'!$B$3:$B$17,'County PPHU'!$F$3:$F$17)</f>
        <v>2.2993893610879113</v>
      </c>
      <c r="E745" s="58" t="s">
        <v>149</v>
      </c>
      <c r="F745" s="56">
        <f>_xlfn.XLOOKUP(E745,CDP!B:B,CDP!C:C)</f>
        <v>563427</v>
      </c>
      <c r="G745" s="56">
        <f>_xlfn.XLOOKUP(E745,CDP!B:B,CDP!D:D)</f>
        <v>574178</v>
      </c>
      <c r="H745" s="56">
        <f>_xlfn.XLOOKUP(E745,CDP!B:B,CDP!E:E)</f>
        <v>585664</v>
      </c>
      <c r="I745" s="56">
        <f>_xlfn.XLOOKUP(E745,CDP!B:B,CDP!F:F)</f>
        <v>605445</v>
      </c>
      <c r="J745" s="57">
        <f t="shared" si="37"/>
        <v>1.9081442671366477E-2</v>
      </c>
      <c r="K745" s="57">
        <f t="shared" si="38"/>
        <v>2.0004249553274421E-2</v>
      </c>
      <c r="L745" s="57">
        <f t="shared" si="39"/>
        <v>3.3775338760791168E-2</v>
      </c>
    </row>
    <row r="746" spans="1:12" x14ac:dyDescent="0.3">
      <c r="A746" s="7" t="s">
        <v>1686</v>
      </c>
      <c r="B746" s="7" t="s">
        <v>1687</v>
      </c>
      <c r="C746" s="7" t="s">
        <v>517</v>
      </c>
      <c r="D746" s="53">
        <f>_xlfn.XLOOKUP(C746,'County PPHU'!$B$3:$B$17,'County PPHU'!$F$3:$F$17)</f>
        <v>2.2993893610879113</v>
      </c>
      <c r="E746" s="58" t="s">
        <v>149</v>
      </c>
      <c r="F746" s="56">
        <f>_xlfn.XLOOKUP(E746,CDP!B:B,CDP!C:C)</f>
        <v>563427</v>
      </c>
      <c r="G746" s="56">
        <f>_xlfn.XLOOKUP(E746,CDP!B:B,CDP!D:D)</f>
        <v>574178</v>
      </c>
      <c r="H746" s="56">
        <f>_xlfn.XLOOKUP(E746,CDP!B:B,CDP!E:E)</f>
        <v>585664</v>
      </c>
      <c r="I746" s="56">
        <f>_xlfn.XLOOKUP(E746,CDP!B:B,CDP!F:F)</f>
        <v>605445</v>
      </c>
      <c r="J746" s="57">
        <f t="shared" ref="J746:J809" si="40">((G746-F746)/F746)</f>
        <v>1.9081442671366477E-2</v>
      </c>
      <c r="K746" s="57">
        <f t="shared" ref="K746:K809" si="41">((H746-G746)/G746)</f>
        <v>2.0004249553274421E-2</v>
      </c>
      <c r="L746" s="57">
        <f t="shared" si="39"/>
        <v>3.3775338760791168E-2</v>
      </c>
    </row>
    <row r="747" spans="1:12" x14ac:dyDescent="0.3">
      <c r="A747" s="7" t="s">
        <v>1688</v>
      </c>
      <c r="B747" s="7" t="s">
        <v>1689</v>
      </c>
      <c r="C747" s="7" t="s">
        <v>517</v>
      </c>
      <c r="D747" s="53">
        <f>_xlfn.XLOOKUP(C747,'County PPHU'!$B$3:$B$17,'County PPHU'!$F$3:$F$17)</f>
        <v>2.2993893610879113</v>
      </c>
      <c r="E747" s="61" t="s">
        <v>149</v>
      </c>
      <c r="F747" s="56">
        <f>_xlfn.XLOOKUP(E747,CDP!B:B,CDP!C:C)</f>
        <v>563427</v>
      </c>
      <c r="G747" s="56">
        <f>_xlfn.XLOOKUP(E747,CDP!B:B,CDP!D:D)</f>
        <v>574178</v>
      </c>
      <c r="H747" s="56">
        <f>_xlfn.XLOOKUP(E747,CDP!B:B,CDP!E:E)</f>
        <v>585664</v>
      </c>
      <c r="I747" s="56">
        <f>_xlfn.XLOOKUP(E747,CDP!B:B,CDP!F:F)</f>
        <v>605445</v>
      </c>
      <c r="J747" s="57">
        <f t="shared" si="40"/>
        <v>1.9081442671366477E-2</v>
      </c>
      <c r="K747" s="57">
        <f t="shared" si="41"/>
        <v>2.0004249553274421E-2</v>
      </c>
      <c r="L747" s="57">
        <f t="shared" si="39"/>
        <v>3.3775338760791168E-2</v>
      </c>
    </row>
    <row r="748" spans="1:12" x14ac:dyDescent="0.3">
      <c r="A748" s="7" t="s">
        <v>1690</v>
      </c>
      <c r="B748" s="7" t="s">
        <v>1691</v>
      </c>
      <c r="C748" s="7" t="s">
        <v>517</v>
      </c>
      <c r="D748" s="53">
        <f>_xlfn.XLOOKUP(C748,'County PPHU'!$B$3:$B$17,'County PPHU'!$F$3:$F$17)</f>
        <v>2.2993893610879113</v>
      </c>
      <c r="E748" s="59" t="s">
        <v>160</v>
      </c>
      <c r="F748" s="56">
        <f>_xlfn.XLOOKUP(E748,CDP!B:B,CDP!C:C)</f>
        <v>380219</v>
      </c>
      <c r="G748" s="56">
        <f>_xlfn.XLOOKUP(E748,CDP!B:B,CDP!D:D)</f>
        <v>389516</v>
      </c>
      <c r="H748" s="56">
        <f>_xlfn.XLOOKUP(E748,CDP!B:B,CDP!E:E)</f>
        <v>399070</v>
      </c>
      <c r="I748" s="56">
        <f>_xlfn.XLOOKUP(E748,CDP!B:B,CDP!F:F)</f>
        <v>416504</v>
      </c>
      <c r="J748" s="57">
        <f t="shared" si="40"/>
        <v>2.4451697574292709E-2</v>
      </c>
      <c r="K748" s="57">
        <f t="shared" si="41"/>
        <v>2.4527875620000205E-2</v>
      </c>
      <c r="L748" s="57">
        <f t="shared" si="39"/>
        <v>4.3686571278221863E-2</v>
      </c>
    </row>
    <row r="749" spans="1:12" x14ac:dyDescent="0.3">
      <c r="A749" s="7" t="s">
        <v>1692</v>
      </c>
      <c r="B749" s="7" t="s">
        <v>1693</v>
      </c>
      <c r="C749" s="7" t="s">
        <v>517</v>
      </c>
      <c r="D749" s="53">
        <f>_xlfn.XLOOKUP(C749,'County PPHU'!$B$3:$B$17,'County PPHU'!$F$3:$F$17)</f>
        <v>2.2993893610879113</v>
      </c>
      <c r="E749" s="58" t="s">
        <v>122</v>
      </c>
      <c r="F749" s="56">
        <f>_xlfn.XLOOKUP(E749,CDP!B:B,CDP!C:C)</f>
        <v>39131</v>
      </c>
      <c r="G749" s="56">
        <f>_xlfn.XLOOKUP(E749,CDP!B:B,CDP!D:D)</f>
        <v>42499</v>
      </c>
      <c r="H749" s="56">
        <f>_xlfn.XLOOKUP(E749,CDP!B:B,CDP!E:E)</f>
        <v>45629</v>
      </c>
      <c r="I749" s="56">
        <f>_xlfn.XLOOKUP(E749,CDP!B:B,CDP!F:F)</f>
        <v>50732</v>
      </c>
      <c r="J749" s="57">
        <f t="shared" si="40"/>
        <v>8.6069867879686179E-2</v>
      </c>
      <c r="K749" s="57">
        <f t="shared" si="41"/>
        <v>7.3648791736276142E-2</v>
      </c>
      <c r="L749" s="57">
        <f t="shared" si="39"/>
        <v>0.11183677047491727</v>
      </c>
    </row>
    <row r="750" spans="1:12" x14ac:dyDescent="0.3">
      <c r="A750" s="7" t="s">
        <v>1694</v>
      </c>
      <c r="B750" s="7" t="s">
        <v>1695</v>
      </c>
      <c r="C750" s="7" t="s">
        <v>517</v>
      </c>
      <c r="D750" s="53">
        <f>_xlfn.XLOOKUP(C750,'County PPHU'!$B$3:$B$17,'County PPHU'!$F$3:$F$17)</f>
        <v>2.2993893610879113</v>
      </c>
      <c r="E750" s="59" t="s">
        <v>160</v>
      </c>
      <c r="F750" s="56">
        <f>_xlfn.XLOOKUP(E750,CDP!B:B,CDP!C:C)</f>
        <v>380219</v>
      </c>
      <c r="G750" s="56">
        <f>_xlfn.XLOOKUP(E750,CDP!B:B,CDP!D:D)</f>
        <v>389516</v>
      </c>
      <c r="H750" s="56">
        <f>_xlfn.XLOOKUP(E750,CDP!B:B,CDP!E:E)</f>
        <v>399070</v>
      </c>
      <c r="I750" s="56">
        <f>_xlfn.XLOOKUP(E750,CDP!B:B,CDP!F:F)</f>
        <v>416504</v>
      </c>
      <c r="J750" s="57">
        <f t="shared" si="40"/>
        <v>2.4451697574292709E-2</v>
      </c>
      <c r="K750" s="57">
        <f t="shared" si="41"/>
        <v>2.4527875620000205E-2</v>
      </c>
      <c r="L750" s="57">
        <f t="shared" si="39"/>
        <v>4.3686571278221863E-2</v>
      </c>
    </row>
    <row r="751" spans="1:12" x14ac:dyDescent="0.3">
      <c r="A751" s="7" t="s">
        <v>1696</v>
      </c>
      <c r="B751" s="7" t="s">
        <v>1697</v>
      </c>
      <c r="C751" s="7" t="s">
        <v>517</v>
      </c>
      <c r="D751" s="53">
        <f>_xlfn.XLOOKUP(C751,'County PPHU'!$B$3:$B$17,'County PPHU'!$F$3:$F$17)</f>
        <v>2.2993893610879113</v>
      </c>
      <c r="E751" s="59" t="s">
        <v>160</v>
      </c>
      <c r="F751" s="56">
        <f>_xlfn.XLOOKUP(E751,CDP!B:B,CDP!C:C)</f>
        <v>380219</v>
      </c>
      <c r="G751" s="56">
        <f>_xlfn.XLOOKUP(E751,CDP!B:B,CDP!D:D)</f>
        <v>389516</v>
      </c>
      <c r="H751" s="56">
        <f>_xlfn.XLOOKUP(E751,CDP!B:B,CDP!E:E)</f>
        <v>399070</v>
      </c>
      <c r="I751" s="56">
        <f>_xlfn.XLOOKUP(E751,CDP!B:B,CDP!F:F)</f>
        <v>416504</v>
      </c>
      <c r="J751" s="57">
        <f t="shared" si="40"/>
        <v>2.4451697574292709E-2</v>
      </c>
      <c r="K751" s="57">
        <f t="shared" si="41"/>
        <v>2.4527875620000205E-2</v>
      </c>
      <c r="L751" s="57">
        <f t="shared" si="39"/>
        <v>4.3686571278221863E-2</v>
      </c>
    </row>
    <row r="752" spans="1:12" x14ac:dyDescent="0.3">
      <c r="A752" s="7" t="s">
        <v>1698</v>
      </c>
      <c r="B752" s="7" t="s">
        <v>1699</v>
      </c>
      <c r="C752" s="7" t="s">
        <v>517</v>
      </c>
      <c r="D752" s="53">
        <f>_xlfn.XLOOKUP(C752,'County PPHU'!$B$3:$B$17,'County PPHU'!$F$3:$F$17)</f>
        <v>2.2993893610879113</v>
      </c>
      <c r="E752" s="61" t="s">
        <v>149</v>
      </c>
      <c r="F752" s="56">
        <f>_xlfn.XLOOKUP(E752,CDP!B:B,CDP!C:C)</f>
        <v>563427</v>
      </c>
      <c r="G752" s="56">
        <f>_xlfn.XLOOKUP(E752,CDP!B:B,CDP!D:D)</f>
        <v>574178</v>
      </c>
      <c r="H752" s="56">
        <f>_xlfn.XLOOKUP(E752,CDP!B:B,CDP!E:E)</f>
        <v>585664</v>
      </c>
      <c r="I752" s="56">
        <f>_xlfn.XLOOKUP(E752,CDP!B:B,CDP!F:F)</f>
        <v>605445</v>
      </c>
      <c r="J752" s="57">
        <f t="shared" si="40"/>
        <v>1.9081442671366477E-2</v>
      </c>
      <c r="K752" s="57">
        <f t="shared" si="41"/>
        <v>2.0004249553274421E-2</v>
      </c>
      <c r="L752" s="57">
        <f t="shared" si="39"/>
        <v>3.3775338760791168E-2</v>
      </c>
    </row>
    <row r="753" spans="1:12" x14ac:dyDescent="0.3">
      <c r="A753" s="7" t="s">
        <v>1700</v>
      </c>
      <c r="B753" s="7" t="s">
        <v>1701</v>
      </c>
      <c r="C753" s="7" t="s">
        <v>517</v>
      </c>
      <c r="D753" s="53">
        <f>_xlfn.XLOOKUP(C753,'County PPHU'!$B$3:$B$17,'County PPHU'!$F$3:$F$17)</f>
        <v>2.2993893610879113</v>
      </c>
      <c r="E753" s="60" t="s">
        <v>160</v>
      </c>
      <c r="F753" s="56">
        <f>_xlfn.XLOOKUP(E753,CDP!B:B,CDP!C:C)</f>
        <v>380219</v>
      </c>
      <c r="G753" s="56">
        <f>_xlfn.XLOOKUP(E753,CDP!B:B,CDP!D:D)</f>
        <v>389516</v>
      </c>
      <c r="H753" s="56">
        <f>_xlfn.XLOOKUP(E753,CDP!B:B,CDP!E:E)</f>
        <v>399070</v>
      </c>
      <c r="I753" s="56">
        <f>_xlfn.XLOOKUP(E753,CDP!B:B,CDP!F:F)</f>
        <v>416504</v>
      </c>
      <c r="J753" s="57">
        <f t="shared" si="40"/>
        <v>2.4451697574292709E-2</v>
      </c>
      <c r="K753" s="57">
        <f t="shared" si="41"/>
        <v>2.4527875620000205E-2</v>
      </c>
      <c r="L753" s="57">
        <f t="shared" si="39"/>
        <v>4.3686571278221863E-2</v>
      </c>
    </row>
    <row r="754" spans="1:12" x14ac:dyDescent="0.3">
      <c r="A754" s="7" t="s">
        <v>1702</v>
      </c>
      <c r="B754" s="7" t="s">
        <v>1703</v>
      </c>
      <c r="C754" s="7" t="s">
        <v>517</v>
      </c>
      <c r="D754" s="53">
        <f>_xlfn.XLOOKUP(C754,'County PPHU'!$B$3:$B$17,'County PPHU'!$F$3:$F$17)</f>
        <v>2.2993893610879113</v>
      </c>
      <c r="E754" s="59" t="s">
        <v>160</v>
      </c>
      <c r="F754" s="56">
        <f>_xlfn.XLOOKUP(E754,CDP!B:B,CDP!C:C)</f>
        <v>380219</v>
      </c>
      <c r="G754" s="56">
        <f>_xlfn.XLOOKUP(E754,CDP!B:B,CDP!D:D)</f>
        <v>389516</v>
      </c>
      <c r="H754" s="56">
        <f>_xlfn.XLOOKUP(E754,CDP!B:B,CDP!E:E)</f>
        <v>399070</v>
      </c>
      <c r="I754" s="56">
        <f>_xlfn.XLOOKUP(E754,CDP!B:B,CDP!F:F)</f>
        <v>416504</v>
      </c>
      <c r="J754" s="57">
        <f t="shared" si="40"/>
        <v>2.4451697574292709E-2</v>
      </c>
      <c r="K754" s="57">
        <f t="shared" si="41"/>
        <v>2.4527875620000205E-2</v>
      </c>
      <c r="L754" s="57">
        <f t="shared" si="39"/>
        <v>4.3686571278221863E-2</v>
      </c>
    </row>
    <row r="755" spans="1:12" x14ac:dyDescent="0.3">
      <c r="A755" s="7" t="s">
        <v>1704</v>
      </c>
      <c r="B755" s="7" t="s">
        <v>1705</v>
      </c>
      <c r="C755" s="7" t="s">
        <v>517</v>
      </c>
      <c r="D755" s="53">
        <f>_xlfn.XLOOKUP(C755,'County PPHU'!$B$3:$B$17,'County PPHU'!$F$3:$F$17)</f>
        <v>2.2993893610879113</v>
      </c>
      <c r="E755" s="59" t="s">
        <v>160</v>
      </c>
      <c r="F755" s="56">
        <f>_xlfn.XLOOKUP(E755,CDP!B:B,CDP!C:C)</f>
        <v>380219</v>
      </c>
      <c r="G755" s="56">
        <f>_xlfn.XLOOKUP(E755,CDP!B:B,CDP!D:D)</f>
        <v>389516</v>
      </c>
      <c r="H755" s="56">
        <f>_xlfn.XLOOKUP(E755,CDP!B:B,CDP!E:E)</f>
        <v>399070</v>
      </c>
      <c r="I755" s="56">
        <f>_xlfn.XLOOKUP(E755,CDP!B:B,CDP!F:F)</f>
        <v>416504</v>
      </c>
      <c r="J755" s="57">
        <f t="shared" si="40"/>
        <v>2.4451697574292709E-2</v>
      </c>
      <c r="K755" s="57">
        <f t="shared" si="41"/>
        <v>2.4527875620000205E-2</v>
      </c>
      <c r="L755" s="57">
        <f t="shared" si="39"/>
        <v>4.3686571278221863E-2</v>
      </c>
    </row>
    <row r="756" spans="1:12" x14ac:dyDescent="0.3">
      <c r="A756" s="7" t="s">
        <v>1706</v>
      </c>
      <c r="B756" s="7" t="s">
        <v>1707</v>
      </c>
      <c r="C756" s="7" t="s">
        <v>517</v>
      </c>
      <c r="D756" s="53">
        <f>_xlfn.XLOOKUP(C756,'County PPHU'!$B$3:$B$17,'County PPHU'!$F$3:$F$17)</f>
        <v>2.2993893610879113</v>
      </c>
      <c r="E756" s="59" t="s">
        <v>160</v>
      </c>
      <c r="F756" s="56">
        <f>_xlfn.XLOOKUP(E756,CDP!B:B,CDP!C:C)</f>
        <v>380219</v>
      </c>
      <c r="G756" s="56">
        <f>_xlfn.XLOOKUP(E756,CDP!B:B,CDP!D:D)</f>
        <v>389516</v>
      </c>
      <c r="H756" s="56">
        <f>_xlfn.XLOOKUP(E756,CDP!B:B,CDP!E:E)</f>
        <v>399070</v>
      </c>
      <c r="I756" s="56">
        <f>_xlfn.XLOOKUP(E756,CDP!B:B,CDP!F:F)</f>
        <v>416504</v>
      </c>
      <c r="J756" s="57">
        <f t="shared" si="40"/>
        <v>2.4451697574292709E-2</v>
      </c>
      <c r="K756" s="57">
        <f t="shared" si="41"/>
        <v>2.4527875620000205E-2</v>
      </c>
      <c r="L756" s="57">
        <f t="shared" si="39"/>
        <v>4.3686571278221863E-2</v>
      </c>
    </row>
    <row r="757" spans="1:12" x14ac:dyDescent="0.3">
      <c r="A757" s="7" t="s">
        <v>1708</v>
      </c>
      <c r="B757" s="7" t="s">
        <v>1709</v>
      </c>
      <c r="C757" s="7" t="s">
        <v>517</v>
      </c>
      <c r="D757" s="53">
        <f>_xlfn.XLOOKUP(C757,'County PPHU'!$B$3:$B$17,'County PPHU'!$F$3:$F$17)</f>
        <v>2.2993893610879113</v>
      </c>
      <c r="E757" s="58" t="s">
        <v>149</v>
      </c>
      <c r="F757" s="56">
        <f>_xlfn.XLOOKUP(E757,CDP!B:B,CDP!C:C)</f>
        <v>563427</v>
      </c>
      <c r="G757" s="56">
        <f>_xlfn.XLOOKUP(E757,CDP!B:B,CDP!D:D)</f>
        <v>574178</v>
      </c>
      <c r="H757" s="56">
        <f>_xlfn.XLOOKUP(E757,CDP!B:B,CDP!E:E)</f>
        <v>585664</v>
      </c>
      <c r="I757" s="56">
        <f>_xlfn.XLOOKUP(E757,CDP!B:B,CDP!F:F)</f>
        <v>605445</v>
      </c>
      <c r="J757" s="57">
        <f t="shared" si="40"/>
        <v>1.9081442671366477E-2</v>
      </c>
      <c r="K757" s="57">
        <f t="shared" si="41"/>
        <v>2.0004249553274421E-2</v>
      </c>
      <c r="L757" s="57">
        <f t="shared" si="39"/>
        <v>3.3775338760791168E-2</v>
      </c>
    </row>
    <row r="758" spans="1:12" x14ac:dyDescent="0.3">
      <c r="A758" s="7" t="s">
        <v>1710</v>
      </c>
      <c r="B758" s="7" t="s">
        <v>1711</v>
      </c>
      <c r="C758" s="7" t="s">
        <v>517</v>
      </c>
      <c r="D758" s="53">
        <f>_xlfn.XLOOKUP(C758,'County PPHU'!$B$3:$B$17,'County PPHU'!$F$3:$F$17)</f>
        <v>2.2993893610879113</v>
      </c>
      <c r="E758" s="61" t="s">
        <v>149</v>
      </c>
      <c r="F758" s="56">
        <f>_xlfn.XLOOKUP(E758,CDP!B:B,CDP!C:C)</f>
        <v>563427</v>
      </c>
      <c r="G758" s="56">
        <f>_xlfn.XLOOKUP(E758,CDP!B:B,CDP!D:D)</f>
        <v>574178</v>
      </c>
      <c r="H758" s="56">
        <f>_xlfn.XLOOKUP(E758,CDP!B:B,CDP!E:E)</f>
        <v>585664</v>
      </c>
      <c r="I758" s="56">
        <f>_xlfn.XLOOKUP(E758,CDP!B:B,CDP!F:F)</f>
        <v>605445</v>
      </c>
      <c r="J758" s="57">
        <f t="shared" si="40"/>
        <v>1.9081442671366477E-2</v>
      </c>
      <c r="K758" s="57">
        <f t="shared" si="41"/>
        <v>2.0004249553274421E-2</v>
      </c>
      <c r="L758" s="57">
        <f t="shared" si="39"/>
        <v>3.3775338760791168E-2</v>
      </c>
    </row>
    <row r="759" spans="1:12" x14ac:dyDescent="0.3">
      <c r="A759" s="7" t="s">
        <v>1712</v>
      </c>
      <c r="B759" s="7" t="s">
        <v>1713</v>
      </c>
      <c r="C759" s="7" t="s">
        <v>517</v>
      </c>
      <c r="D759" s="53">
        <f>_xlfn.XLOOKUP(C759,'County PPHU'!$B$3:$B$17,'County PPHU'!$F$3:$F$17)</f>
        <v>2.2993893610879113</v>
      </c>
      <c r="E759" s="59" t="s">
        <v>160</v>
      </c>
      <c r="F759" s="56">
        <f>_xlfn.XLOOKUP(E759,CDP!B:B,CDP!C:C)</f>
        <v>380219</v>
      </c>
      <c r="G759" s="56">
        <f>_xlfn.XLOOKUP(E759,CDP!B:B,CDP!D:D)</f>
        <v>389516</v>
      </c>
      <c r="H759" s="56">
        <f>_xlfn.XLOOKUP(E759,CDP!B:B,CDP!E:E)</f>
        <v>399070</v>
      </c>
      <c r="I759" s="56">
        <f>_xlfn.XLOOKUP(E759,CDP!B:B,CDP!F:F)</f>
        <v>416504</v>
      </c>
      <c r="J759" s="57">
        <f t="shared" si="40"/>
        <v>2.4451697574292709E-2</v>
      </c>
      <c r="K759" s="57">
        <f t="shared" si="41"/>
        <v>2.4527875620000205E-2</v>
      </c>
      <c r="L759" s="57">
        <f t="shared" si="39"/>
        <v>4.3686571278221863E-2</v>
      </c>
    </row>
    <row r="760" spans="1:12" x14ac:dyDescent="0.3">
      <c r="A760" s="7" t="s">
        <v>1714</v>
      </c>
      <c r="B760" s="7" t="s">
        <v>1715</v>
      </c>
      <c r="C760" s="7" t="s">
        <v>517</v>
      </c>
      <c r="D760" s="53">
        <f>_xlfn.XLOOKUP(C760,'County PPHU'!$B$3:$B$17,'County PPHU'!$F$3:$F$17)</f>
        <v>2.2993893610879113</v>
      </c>
      <c r="E760" s="59" t="s">
        <v>160</v>
      </c>
      <c r="F760" s="56">
        <f>_xlfn.XLOOKUP(E760,CDP!B:B,CDP!C:C)</f>
        <v>380219</v>
      </c>
      <c r="G760" s="56">
        <f>_xlfn.XLOOKUP(E760,CDP!B:B,CDP!D:D)</f>
        <v>389516</v>
      </c>
      <c r="H760" s="56">
        <f>_xlfn.XLOOKUP(E760,CDP!B:B,CDP!E:E)</f>
        <v>399070</v>
      </c>
      <c r="I760" s="56">
        <f>_xlfn.XLOOKUP(E760,CDP!B:B,CDP!F:F)</f>
        <v>416504</v>
      </c>
      <c r="J760" s="57">
        <f t="shared" si="40"/>
        <v>2.4451697574292709E-2</v>
      </c>
      <c r="K760" s="57">
        <f t="shared" si="41"/>
        <v>2.4527875620000205E-2</v>
      </c>
      <c r="L760" s="57">
        <f t="shared" si="39"/>
        <v>4.3686571278221863E-2</v>
      </c>
    </row>
    <row r="761" spans="1:12" x14ac:dyDescent="0.3">
      <c r="A761" s="7" t="s">
        <v>1716</v>
      </c>
      <c r="B761" s="7" t="s">
        <v>1717</v>
      </c>
      <c r="C761" s="7" t="s">
        <v>517</v>
      </c>
      <c r="D761" s="53">
        <f>_xlfn.XLOOKUP(C761,'County PPHU'!$B$3:$B$17,'County PPHU'!$F$3:$F$17)</f>
        <v>2.2993893610879113</v>
      </c>
      <c r="E761" s="59" t="s">
        <v>160</v>
      </c>
      <c r="F761" s="56">
        <f>_xlfn.XLOOKUP(E761,CDP!B:B,CDP!C:C)</f>
        <v>380219</v>
      </c>
      <c r="G761" s="56">
        <f>_xlfn.XLOOKUP(E761,CDP!B:B,CDP!D:D)</f>
        <v>389516</v>
      </c>
      <c r="H761" s="56">
        <f>_xlfn.XLOOKUP(E761,CDP!B:B,CDP!E:E)</f>
        <v>399070</v>
      </c>
      <c r="I761" s="56">
        <f>_xlfn.XLOOKUP(E761,CDP!B:B,CDP!F:F)</f>
        <v>416504</v>
      </c>
      <c r="J761" s="57">
        <f t="shared" si="40"/>
        <v>2.4451697574292709E-2</v>
      </c>
      <c r="K761" s="57">
        <f t="shared" si="41"/>
        <v>2.4527875620000205E-2</v>
      </c>
      <c r="L761" s="57">
        <f t="shared" si="39"/>
        <v>4.3686571278221863E-2</v>
      </c>
    </row>
    <row r="762" spans="1:12" x14ac:dyDescent="0.3">
      <c r="A762" s="7" t="s">
        <v>1718</v>
      </c>
      <c r="B762" s="7" t="s">
        <v>1719</v>
      </c>
      <c r="C762" s="7" t="s">
        <v>517</v>
      </c>
      <c r="D762" s="53">
        <f>_xlfn.XLOOKUP(C762,'County PPHU'!$B$3:$B$17,'County PPHU'!$F$3:$F$17)</f>
        <v>2.2993893610879113</v>
      </c>
      <c r="E762" s="60" t="s">
        <v>160</v>
      </c>
      <c r="F762" s="56">
        <f>_xlfn.XLOOKUP(E762,CDP!B:B,CDP!C:C)</f>
        <v>380219</v>
      </c>
      <c r="G762" s="56">
        <f>_xlfn.XLOOKUP(E762,CDP!B:B,CDP!D:D)</f>
        <v>389516</v>
      </c>
      <c r="H762" s="56">
        <f>_xlfn.XLOOKUP(E762,CDP!B:B,CDP!E:E)</f>
        <v>399070</v>
      </c>
      <c r="I762" s="56">
        <f>_xlfn.XLOOKUP(E762,CDP!B:B,CDP!F:F)</f>
        <v>416504</v>
      </c>
      <c r="J762" s="57">
        <f t="shared" si="40"/>
        <v>2.4451697574292709E-2</v>
      </c>
      <c r="K762" s="57">
        <f t="shared" si="41"/>
        <v>2.4527875620000205E-2</v>
      </c>
      <c r="L762" s="57">
        <f t="shared" si="39"/>
        <v>4.3686571278221863E-2</v>
      </c>
    </row>
    <row r="763" spans="1:12" x14ac:dyDescent="0.3">
      <c r="A763" s="7" t="s">
        <v>1720</v>
      </c>
      <c r="B763" s="7" t="s">
        <v>1721</v>
      </c>
      <c r="C763" s="7" t="s">
        <v>517</v>
      </c>
      <c r="D763" s="53">
        <f>_xlfn.XLOOKUP(C763,'County PPHU'!$B$3:$B$17,'County PPHU'!$F$3:$F$17)</f>
        <v>2.2993893610879113</v>
      </c>
      <c r="E763" s="58" t="s">
        <v>149</v>
      </c>
      <c r="F763" s="56">
        <f>_xlfn.XLOOKUP(E763,CDP!B:B,CDP!C:C)</f>
        <v>563427</v>
      </c>
      <c r="G763" s="56">
        <f>_xlfn.XLOOKUP(E763,CDP!B:B,CDP!D:D)</f>
        <v>574178</v>
      </c>
      <c r="H763" s="56">
        <f>_xlfn.XLOOKUP(E763,CDP!B:B,CDP!E:E)</f>
        <v>585664</v>
      </c>
      <c r="I763" s="56">
        <f>_xlfn.XLOOKUP(E763,CDP!B:B,CDP!F:F)</f>
        <v>605445</v>
      </c>
      <c r="J763" s="57">
        <f t="shared" si="40"/>
        <v>1.9081442671366477E-2</v>
      </c>
      <c r="K763" s="57">
        <f t="shared" si="41"/>
        <v>2.0004249553274421E-2</v>
      </c>
      <c r="L763" s="57">
        <f t="shared" si="39"/>
        <v>3.3775338760791168E-2</v>
      </c>
    </row>
    <row r="764" spans="1:12" x14ac:dyDescent="0.3">
      <c r="A764" s="7" t="s">
        <v>1722</v>
      </c>
      <c r="B764" s="7" t="s">
        <v>1723</v>
      </c>
      <c r="C764" s="7" t="s">
        <v>517</v>
      </c>
      <c r="D764" s="53">
        <f>_xlfn.XLOOKUP(C764,'County PPHU'!$B$3:$B$17,'County PPHU'!$F$3:$F$17)</f>
        <v>2.2993893610879113</v>
      </c>
      <c r="E764" s="59" t="s">
        <v>160</v>
      </c>
      <c r="F764" s="56">
        <f>_xlfn.XLOOKUP(E764,CDP!B:B,CDP!C:C)</f>
        <v>380219</v>
      </c>
      <c r="G764" s="56">
        <f>_xlfn.XLOOKUP(E764,CDP!B:B,CDP!D:D)</f>
        <v>389516</v>
      </c>
      <c r="H764" s="56">
        <f>_xlfn.XLOOKUP(E764,CDP!B:B,CDP!E:E)</f>
        <v>399070</v>
      </c>
      <c r="I764" s="56">
        <f>_xlfn.XLOOKUP(E764,CDP!B:B,CDP!F:F)</f>
        <v>416504</v>
      </c>
      <c r="J764" s="57">
        <f t="shared" si="40"/>
        <v>2.4451697574292709E-2</v>
      </c>
      <c r="K764" s="57">
        <f t="shared" si="41"/>
        <v>2.4527875620000205E-2</v>
      </c>
      <c r="L764" s="57">
        <f t="shared" si="39"/>
        <v>4.3686571278221863E-2</v>
      </c>
    </row>
    <row r="765" spans="1:12" x14ac:dyDescent="0.3">
      <c r="A765" s="7" t="s">
        <v>1724</v>
      </c>
      <c r="B765" s="7" t="s">
        <v>1725</v>
      </c>
      <c r="C765" s="7" t="s">
        <v>517</v>
      </c>
      <c r="D765" s="53">
        <f>_xlfn.XLOOKUP(C765,'County PPHU'!$B$3:$B$17,'County PPHU'!$F$3:$F$17)</f>
        <v>2.2993893610879113</v>
      </c>
      <c r="E765" s="59" t="s">
        <v>160</v>
      </c>
      <c r="F765" s="56">
        <f>_xlfn.XLOOKUP(E765,CDP!B:B,CDP!C:C)</f>
        <v>380219</v>
      </c>
      <c r="G765" s="56">
        <f>_xlfn.XLOOKUP(E765,CDP!B:B,CDP!D:D)</f>
        <v>389516</v>
      </c>
      <c r="H765" s="56">
        <f>_xlfn.XLOOKUP(E765,CDP!B:B,CDP!E:E)</f>
        <v>399070</v>
      </c>
      <c r="I765" s="56">
        <f>_xlfn.XLOOKUP(E765,CDP!B:B,CDP!F:F)</f>
        <v>416504</v>
      </c>
      <c r="J765" s="57">
        <f t="shared" si="40"/>
        <v>2.4451697574292709E-2</v>
      </c>
      <c r="K765" s="57">
        <f t="shared" si="41"/>
        <v>2.4527875620000205E-2</v>
      </c>
      <c r="L765" s="57">
        <f t="shared" si="39"/>
        <v>4.3686571278221863E-2</v>
      </c>
    </row>
    <row r="766" spans="1:12" x14ac:dyDescent="0.3">
      <c r="A766" s="7" t="s">
        <v>1726</v>
      </c>
      <c r="B766" s="7" t="s">
        <v>1727</v>
      </c>
      <c r="C766" s="7" t="s">
        <v>517</v>
      </c>
      <c r="D766" s="53">
        <f>_xlfn.XLOOKUP(C766,'County PPHU'!$B$3:$B$17,'County PPHU'!$F$3:$F$17)</f>
        <v>2.2993893610879113</v>
      </c>
      <c r="E766" s="59" t="s">
        <v>160</v>
      </c>
      <c r="F766" s="56">
        <f>_xlfn.XLOOKUP(E766,CDP!B:B,CDP!C:C)</f>
        <v>380219</v>
      </c>
      <c r="G766" s="56">
        <f>_xlfn.XLOOKUP(E766,CDP!B:B,CDP!D:D)</f>
        <v>389516</v>
      </c>
      <c r="H766" s="56">
        <f>_xlfn.XLOOKUP(E766,CDP!B:B,CDP!E:E)</f>
        <v>399070</v>
      </c>
      <c r="I766" s="56">
        <f>_xlfn.XLOOKUP(E766,CDP!B:B,CDP!F:F)</f>
        <v>416504</v>
      </c>
      <c r="J766" s="57">
        <f t="shared" si="40"/>
        <v>2.4451697574292709E-2</v>
      </c>
      <c r="K766" s="57">
        <f t="shared" si="41"/>
        <v>2.4527875620000205E-2</v>
      </c>
      <c r="L766" s="57">
        <f t="shared" si="39"/>
        <v>4.3686571278221863E-2</v>
      </c>
    </row>
    <row r="767" spans="1:12" x14ac:dyDescent="0.3">
      <c r="A767" s="7" t="s">
        <v>1728</v>
      </c>
      <c r="B767" s="7" t="s">
        <v>1729</v>
      </c>
      <c r="C767" s="7" t="s">
        <v>517</v>
      </c>
      <c r="D767" s="53">
        <f>_xlfn.XLOOKUP(C767,'County PPHU'!$B$3:$B$17,'County PPHU'!$F$3:$F$17)</f>
        <v>2.2993893610879113</v>
      </c>
      <c r="E767" s="58" t="s">
        <v>149</v>
      </c>
      <c r="F767" s="56">
        <f>_xlfn.XLOOKUP(E767,CDP!B:B,CDP!C:C)</f>
        <v>563427</v>
      </c>
      <c r="G767" s="56">
        <f>_xlfn.XLOOKUP(E767,CDP!B:B,CDP!D:D)</f>
        <v>574178</v>
      </c>
      <c r="H767" s="56">
        <f>_xlfn.XLOOKUP(E767,CDP!B:B,CDP!E:E)</f>
        <v>585664</v>
      </c>
      <c r="I767" s="56">
        <f>_xlfn.XLOOKUP(E767,CDP!B:B,CDP!F:F)</f>
        <v>605445</v>
      </c>
      <c r="J767" s="57">
        <f t="shared" si="40"/>
        <v>1.9081442671366477E-2</v>
      </c>
      <c r="K767" s="57">
        <f t="shared" si="41"/>
        <v>2.0004249553274421E-2</v>
      </c>
      <c r="L767" s="57">
        <f t="shared" si="39"/>
        <v>3.3775338760791168E-2</v>
      </c>
    </row>
    <row r="768" spans="1:12" x14ac:dyDescent="0.3">
      <c r="A768" s="7" t="s">
        <v>1730</v>
      </c>
      <c r="B768" s="7" t="s">
        <v>1731</v>
      </c>
      <c r="C768" s="7" t="s">
        <v>517</v>
      </c>
      <c r="D768" s="53">
        <f>_xlfn.XLOOKUP(C768,'County PPHU'!$B$3:$B$17,'County PPHU'!$F$3:$F$17)</f>
        <v>2.2993893610879113</v>
      </c>
      <c r="E768" s="60" t="s">
        <v>160</v>
      </c>
      <c r="F768" s="56">
        <f>_xlfn.XLOOKUP(E768,CDP!B:B,CDP!C:C)</f>
        <v>380219</v>
      </c>
      <c r="G768" s="56">
        <f>_xlfn.XLOOKUP(E768,CDP!B:B,CDP!D:D)</f>
        <v>389516</v>
      </c>
      <c r="H768" s="56">
        <f>_xlfn.XLOOKUP(E768,CDP!B:B,CDP!E:E)</f>
        <v>399070</v>
      </c>
      <c r="I768" s="56">
        <f>_xlfn.XLOOKUP(E768,CDP!B:B,CDP!F:F)</f>
        <v>416504</v>
      </c>
      <c r="J768" s="57">
        <f t="shared" si="40"/>
        <v>2.4451697574292709E-2</v>
      </c>
      <c r="K768" s="57">
        <f t="shared" si="41"/>
        <v>2.4527875620000205E-2</v>
      </c>
      <c r="L768" s="57">
        <f t="shared" si="39"/>
        <v>4.3686571278221863E-2</v>
      </c>
    </row>
    <row r="769" spans="1:12" x14ac:dyDescent="0.3">
      <c r="A769" s="7" t="s">
        <v>1732</v>
      </c>
      <c r="B769" s="7" t="s">
        <v>1733</v>
      </c>
      <c r="C769" s="7" t="s">
        <v>517</v>
      </c>
      <c r="D769" s="53">
        <f>_xlfn.XLOOKUP(C769,'County PPHU'!$B$3:$B$17,'County PPHU'!$F$3:$F$17)</f>
        <v>2.2993893610879113</v>
      </c>
      <c r="E769" s="59" t="s">
        <v>160</v>
      </c>
      <c r="F769" s="56">
        <f>_xlfn.XLOOKUP(E769,CDP!B:B,CDP!C:C)</f>
        <v>380219</v>
      </c>
      <c r="G769" s="56">
        <f>_xlfn.XLOOKUP(E769,CDP!B:B,CDP!D:D)</f>
        <v>389516</v>
      </c>
      <c r="H769" s="56">
        <f>_xlfn.XLOOKUP(E769,CDP!B:B,CDP!E:E)</f>
        <v>399070</v>
      </c>
      <c r="I769" s="56">
        <f>_xlfn.XLOOKUP(E769,CDP!B:B,CDP!F:F)</f>
        <v>416504</v>
      </c>
      <c r="J769" s="57">
        <f t="shared" si="40"/>
        <v>2.4451697574292709E-2</v>
      </c>
      <c r="K769" s="57">
        <f t="shared" si="41"/>
        <v>2.4527875620000205E-2</v>
      </c>
      <c r="L769" s="57">
        <f t="shared" si="39"/>
        <v>4.3686571278221863E-2</v>
      </c>
    </row>
    <row r="770" spans="1:12" x14ac:dyDescent="0.3">
      <c r="A770" s="7" t="s">
        <v>1734</v>
      </c>
      <c r="B770" s="7" t="s">
        <v>1735</v>
      </c>
      <c r="C770" s="7" t="s">
        <v>517</v>
      </c>
      <c r="D770" s="53">
        <f>_xlfn.XLOOKUP(C770,'County PPHU'!$B$3:$B$17,'County PPHU'!$F$3:$F$17)</f>
        <v>2.2993893610879113</v>
      </c>
      <c r="E770" s="59" t="s">
        <v>160</v>
      </c>
      <c r="F770" s="56">
        <f>_xlfn.XLOOKUP(E770,CDP!B:B,CDP!C:C)</f>
        <v>380219</v>
      </c>
      <c r="G770" s="56">
        <f>_xlfn.XLOOKUP(E770,CDP!B:B,CDP!D:D)</f>
        <v>389516</v>
      </c>
      <c r="H770" s="56">
        <f>_xlfn.XLOOKUP(E770,CDP!B:B,CDP!E:E)</f>
        <v>399070</v>
      </c>
      <c r="I770" s="56">
        <f>_xlfn.XLOOKUP(E770,CDP!B:B,CDP!F:F)</f>
        <v>416504</v>
      </c>
      <c r="J770" s="57">
        <f t="shared" si="40"/>
        <v>2.4451697574292709E-2</v>
      </c>
      <c r="K770" s="57">
        <f t="shared" si="41"/>
        <v>2.4527875620000205E-2</v>
      </c>
      <c r="L770" s="57">
        <f t="shared" si="39"/>
        <v>4.3686571278221863E-2</v>
      </c>
    </row>
    <row r="771" spans="1:12" x14ac:dyDescent="0.3">
      <c r="A771" s="7" t="s">
        <v>1736</v>
      </c>
      <c r="B771" s="7" t="s">
        <v>1737</v>
      </c>
      <c r="C771" s="7" t="s">
        <v>517</v>
      </c>
      <c r="D771" s="53">
        <f>_xlfn.XLOOKUP(C771,'County PPHU'!$B$3:$B$17,'County PPHU'!$F$3:$F$17)</f>
        <v>2.2993893610879113</v>
      </c>
      <c r="E771" s="60" t="s">
        <v>160</v>
      </c>
      <c r="F771" s="56">
        <f>_xlfn.XLOOKUP(E771,CDP!B:B,CDP!C:C)</f>
        <v>380219</v>
      </c>
      <c r="G771" s="56">
        <f>_xlfn.XLOOKUP(E771,CDP!B:B,CDP!D:D)</f>
        <v>389516</v>
      </c>
      <c r="H771" s="56">
        <f>_xlfn.XLOOKUP(E771,CDP!B:B,CDP!E:E)</f>
        <v>399070</v>
      </c>
      <c r="I771" s="56">
        <f>_xlfn.XLOOKUP(E771,CDP!B:B,CDP!F:F)</f>
        <v>416504</v>
      </c>
      <c r="J771" s="57">
        <f t="shared" si="40"/>
        <v>2.4451697574292709E-2</v>
      </c>
      <c r="K771" s="57">
        <f t="shared" si="41"/>
        <v>2.4527875620000205E-2</v>
      </c>
      <c r="L771" s="57">
        <f t="shared" ref="L771:L834" si="42">(I771-H771)/H771</f>
        <v>4.3686571278221863E-2</v>
      </c>
    </row>
    <row r="772" spans="1:12" x14ac:dyDescent="0.3">
      <c r="A772" s="7" t="s">
        <v>1738</v>
      </c>
      <c r="B772" s="7" t="s">
        <v>1739</v>
      </c>
      <c r="C772" s="7" t="s">
        <v>517</v>
      </c>
      <c r="D772" s="53">
        <f>_xlfn.XLOOKUP(C772,'County PPHU'!$B$3:$B$17,'County PPHU'!$F$3:$F$17)</f>
        <v>2.2993893610879113</v>
      </c>
      <c r="E772" s="60" t="s">
        <v>160</v>
      </c>
      <c r="F772" s="56">
        <f>_xlfn.XLOOKUP(E772,CDP!B:B,CDP!C:C)</f>
        <v>380219</v>
      </c>
      <c r="G772" s="56">
        <f>_xlfn.XLOOKUP(E772,CDP!B:B,CDP!D:D)</f>
        <v>389516</v>
      </c>
      <c r="H772" s="56">
        <f>_xlfn.XLOOKUP(E772,CDP!B:B,CDP!E:E)</f>
        <v>399070</v>
      </c>
      <c r="I772" s="56">
        <f>_xlfn.XLOOKUP(E772,CDP!B:B,CDP!F:F)</f>
        <v>416504</v>
      </c>
      <c r="J772" s="57">
        <f t="shared" si="40"/>
        <v>2.4451697574292709E-2</v>
      </c>
      <c r="K772" s="57">
        <f t="shared" si="41"/>
        <v>2.4527875620000205E-2</v>
      </c>
      <c r="L772" s="57">
        <f t="shared" si="42"/>
        <v>4.3686571278221863E-2</v>
      </c>
    </row>
    <row r="773" spans="1:12" x14ac:dyDescent="0.3">
      <c r="A773" s="7" t="s">
        <v>1740</v>
      </c>
      <c r="B773" s="7" t="s">
        <v>1741</v>
      </c>
      <c r="C773" s="7" t="s">
        <v>517</v>
      </c>
      <c r="D773" s="53">
        <f>_xlfn.XLOOKUP(C773,'County PPHU'!$B$3:$B$17,'County PPHU'!$F$3:$F$17)</f>
        <v>2.2993893610879113</v>
      </c>
      <c r="E773" s="58" t="s">
        <v>149</v>
      </c>
      <c r="F773" s="56">
        <f>_xlfn.XLOOKUP(E773,CDP!B:B,CDP!C:C)</f>
        <v>563427</v>
      </c>
      <c r="G773" s="56">
        <f>_xlfn.XLOOKUP(E773,CDP!B:B,CDP!D:D)</f>
        <v>574178</v>
      </c>
      <c r="H773" s="56">
        <f>_xlfn.XLOOKUP(E773,CDP!B:B,CDP!E:E)</f>
        <v>585664</v>
      </c>
      <c r="I773" s="56">
        <f>_xlfn.XLOOKUP(E773,CDP!B:B,CDP!F:F)</f>
        <v>605445</v>
      </c>
      <c r="J773" s="57">
        <f t="shared" si="40"/>
        <v>1.9081442671366477E-2</v>
      </c>
      <c r="K773" s="57">
        <f t="shared" si="41"/>
        <v>2.0004249553274421E-2</v>
      </c>
      <c r="L773" s="57">
        <f t="shared" si="42"/>
        <v>3.3775338760791168E-2</v>
      </c>
    </row>
    <row r="774" spans="1:12" x14ac:dyDescent="0.3">
      <c r="A774" s="7" t="s">
        <v>1742</v>
      </c>
      <c r="B774" s="7" t="s">
        <v>1743</v>
      </c>
      <c r="C774" s="7" t="s">
        <v>517</v>
      </c>
      <c r="D774" s="53">
        <f>_xlfn.XLOOKUP(C774,'County PPHU'!$B$3:$B$17,'County PPHU'!$F$3:$F$17)</f>
        <v>2.2993893610879113</v>
      </c>
      <c r="E774" s="60" t="s">
        <v>160</v>
      </c>
      <c r="F774" s="56">
        <f>_xlfn.XLOOKUP(E774,CDP!B:B,CDP!C:C)</f>
        <v>380219</v>
      </c>
      <c r="G774" s="56">
        <f>_xlfn.XLOOKUP(E774,CDP!B:B,CDP!D:D)</f>
        <v>389516</v>
      </c>
      <c r="H774" s="56">
        <f>_xlfn.XLOOKUP(E774,CDP!B:B,CDP!E:E)</f>
        <v>399070</v>
      </c>
      <c r="I774" s="56">
        <f>_xlfn.XLOOKUP(E774,CDP!B:B,CDP!F:F)</f>
        <v>416504</v>
      </c>
      <c r="J774" s="57">
        <f t="shared" si="40"/>
        <v>2.4451697574292709E-2</v>
      </c>
      <c r="K774" s="57">
        <f t="shared" si="41"/>
        <v>2.4527875620000205E-2</v>
      </c>
      <c r="L774" s="57">
        <f t="shared" si="42"/>
        <v>4.3686571278221863E-2</v>
      </c>
    </row>
    <row r="775" spans="1:12" x14ac:dyDescent="0.3">
      <c r="A775" s="7" t="s">
        <v>1744</v>
      </c>
      <c r="B775" s="7" t="s">
        <v>1745</v>
      </c>
      <c r="C775" s="7" t="s">
        <v>517</v>
      </c>
      <c r="D775" s="53">
        <f>_xlfn.XLOOKUP(C775,'County PPHU'!$B$3:$B$17,'County PPHU'!$F$3:$F$17)</f>
        <v>2.2993893610879113</v>
      </c>
      <c r="E775" s="59" t="s">
        <v>160</v>
      </c>
      <c r="F775" s="56">
        <f>_xlfn.XLOOKUP(E775,CDP!B:B,CDP!C:C)</f>
        <v>380219</v>
      </c>
      <c r="G775" s="56">
        <f>_xlfn.XLOOKUP(E775,CDP!B:B,CDP!D:D)</f>
        <v>389516</v>
      </c>
      <c r="H775" s="56">
        <f>_xlfn.XLOOKUP(E775,CDP!B:B,CDP!E:E)</f>
        <v>399070</v>
      </c>
      <c r="I775" s="56">
        <f>_xlfn.XLOOKUP(E775,CDP!B:B,CDP!F:F)</f>
        <v>416504</v>
      </c>
      <c r="J775" s="57">
        <f t="shared" si="40"/>
        <v>2.4451697574292709E-2</v>
      </c>
      <c r="K775" s="57">
        <f t="shared" si="41"/>
        <v>2.4527875620000205E-2</v>
      </c>
      <c r="L775" s="57">
        <f t="shared" si="42"/>
        <v>4.3686571278221863E-2</v>
      </c>
    </row>
    <row r="776" spans="1:12" x14ac:dyDescent="0.3">
      <c r="A776" s="7" t="s">
        <v>1746</v>
      </c>
      <c r="B776" s="7" t="s">
        <v>1747</v>
      </c>
      <c r="C776" s="7" t="s">
        <v>517</v>
      </c>
      <c r="D776" s="53">
        <f>_xlfn.XLOOKUP(C776,'County PPHU'!$B$3:$B$17,'County PPHU'!$F$3:$F$17)</f>
        <v>2.2993893610879113</v>
      </c>
      <c r="E776" s="61" t="s">
        <v>149</v>
      </c>
      <c r="F776" s="56">
        <f>_xlfn.XLOOKUP(E776,CDP!B:B,CDP!C:C)</f>
        <v>563427</v>
      </c>
      <c r="G776" s="56">
        <f>_xlfn.XLOOKUP(E776,CDP!B:B,CDP!D:D)</f>
        <v>574178</v>
      </c>
      <c r="H776" s="56">
        <f>_xlfn.XLOOKUP(E776,CDP!B:B,CDP!E:E)</f>
        <v>585664</v>
      </c>
      <c r="I776" s="56">
        <f>_xlfn.XLOOKUP(E776,CDP!B:B,CDP!F:F)</f>
        <v>605445</v>
      </c>
      <c r="J776" s="57">
        <f t="shared" si="40"/>
        <v>1.9081442671366477E-2</v>
      </c>
      <c r="K776" s="57">
        <f t="shared" si="41"/>
        <v>2.0004249553274421E-2</v>
      </c>
      <c r="L776" s="57">
        <f t="shared" si="42"/>
        <v>3.3775338760791168E-2</v>
      </c>
    </row>
    <row r="777" spans="1:12" x14ac:dyDescent="0.3">
      <c r="A777" s="7" t="s">
        <v>1748</v>
      </c>
      <c r="B777" s="7" t="s">
        <v>1749</v>
      </c>
      <c r="C777" s="7" t="s">
        <v>517</v>
      </c>
      <c r="D777" s="53">
        <f>_xlfn.XLOOKUP(C777,'County PPHU'!$B$3:$B$17,'County PPHU'!$F$3:$F$17)</f>
        <v>2.2993893610879113</v>
      </c>
      <c r="E777" s="58" t="s">
        <v>149</v>
      </c>
      <c r="F777" s="56">
        <f>_xlfn.XLOOKUP(E777,CDP!B:B,CDP!C:C)</f>
        <v>563427</v>
      </c>
      <c r="G777" s="56">
        <f>_xlfn.XLOOKUP(E777,CDP!B:B,CDP!D:D)</f>
        <v>574178</v>
      </c>
      <c r="H777" s="56">
        <f>_xlfn.XLOOKUP(E777,CDP!B:B,CDP!E:E)</f>
        <v>585664</v>
      </c>
      <c r="I777" s="56">
        <f>_xlfn.XLOOKUP(E777,CDP!B:B,CDP!F:F)</f>
        <v>605445</v>
      </c>
      <c r="J777" s="57">
        <f t="shared" si="40"/>
        <v>1.9081442671366477E-2</v>
      </c>
      <c r="K777" s="57">
        <f t="shared" si="41"/>
        <v>2.0004249553274421E-2</v>
      </c>
      <c r="L777" s="57">
        <f t="shared" si="42"/>
        <v>3.3775338760791168E-2</v>
      </c>
    </row>
    <row r="778" spans="1:12" x14ac:dyDescent="0.3">
      <c r="A778" s="7" t="s">
        <v>1750</v>
      </c>
      <c r="B778" s="7" t="s">
        <v>1751</v>
      </c>
      <c r="C778" s="7" t="s">
        <v>517</v>
      </c>
      <c r="D778" s="53">
        <f>_xlfn.XLOOKUP(C778,'County PPHU'!$B$3:$B$17,'County PPHU'!$F$3:$F$17)</f>
        <v>2.2993893610879113</v>
      </c>
      <c r="E778" s="59" t="s">
        <v>160</v>
      </c>
      <c r="F778" s="56">
        <f>_xlfn.XLOOKUP(E778,CDP!B:B,CDP!C:C)</f>
        <v>380219</v>
      </c>
      <c r="G778" s="56">
        <f>_xlfn.XLOOKUP(E778,CDP!B:B,CDP!D:D)</f>
        <v>389516</v>
      </c>
      <c r="H778" s="56">
        <f>_xlfn.XLOOKUP(E778,CDP!B:B,CDP!E:E)</f>
        <v>399070</v>
      </c>
      <c r="I778" s="56">
        <f>_xlfn.XLOOKUP(E778,CDP!B:B,CDP!F:F)</f>
        <v>416504</v>
      </c>
      <c r="J778" s="57">
        <f t="shared" si="40"/>
        <v>2.4451697574292709E-2</v>
      </c>
      <c r="K778" s="57">
        <f t="shared" si="41"/>
        <v>2.4527875620000205E-2</v>
      </c>
      <c r="L778" s="57">
        <f t="shared" si="42"/>
        <v>4.3686571278221863E-2</v>
      </c>
    </row>
    <row r="779" spans="1:12" x14ac:dyDescent="0.3">
      <c r="A779" s="7" t="s">
        <v>1752</v>
      </c>
      <c r="B779" s="7" t="s">
        <v>1753</v>
      </c>
      <c r="C779" s="7" t="s">
        <v>517</v>
      </c>
      <c r="D779" s="53">
        <f>_xlfn.XLOOKUP(C779,'County PPHU'!$B$3:$B$17,'County PPHU'!$F$3:$F$17)</f>
        <v>2.2993893610879113</v>
      </c>
      <c r="E779" s="61" t="s">
        <v>149</v>
      </c>
      <c r="F779" s="56">
        <f>_xlfn.XLOOKUP(E779,CDP!B:B,CDP!C:C)</f>
        <v>563427</v>
      </c>
      <c r="G779" s="56">
        <f>_xlfn.XLOOKUP(E779,CDP!B:B,CDP!D:D)</f>
        <v>574178</v>
      </c>
      <c r="H779" s="56">
        <f>_xlfn.XLOOKUP(E779,CDP!B:B,CDP!E:E)</f>
        <v>585664</v>
      </c>
      <c r="I779" s="56">
        <f>_xlfn.XLOOKUP(E779,CDP!B:B,CDP!F:F)</f>
        <v>605445</v>
      </c>
      <c r="J779" s="57">
        <f t="shared" si="40"/>
        <v>1.9081442671366477E-2</v>
      </c>
      <c r="K779" s="57">
        <f t="shared" si="41"/>
        <v>2.0004249553274421E-2</v>
      </c>
      <c r="L779" s="57">
        <f t="shared" si="42"/>
        <v>3.3775338760791168E-2</v>
      </c>
    </row>
    <row r="780" spans="1:12" x14ac:dyDescent="0.3">
      <c r="A780" s="7" t="s">
        <v>1754</v>
      </c>
      <c r="B780" s="7" t="s">
        <v>1755</v>
      </c>
      <c r="C780" s="7" t="s">
        <v>517</v>
      </c>
      <c r="D780" s="53">
        <f>_xlfn.XLOOKUP(C780,'County PPHU'!$B$3:$B$17,'County PPHU'!$F$3:$F$17)</f>
        <v>2.2993893610879113</v>
      </c>
      <c r="E780" s="59" t="s">
        <v>160</v>
      </c>
      <c r="F780" s="56">
        <f>_xlfn.XLOOKUP(E780,CDP!B:B,CDP!C:C)</f>
        <v>380219</v>
      </c>
      <c r="G780" s="56">
        <f>_xlfn.XLOOKUP(E780,CDP!B:B,CDP!D:D)</f>
        <v>389516</v>
      </c>
      <c r="H780" s="56">
        <f>_xlfn.XLOOKUP(E780,CDP!B:B,CDP!E:E)</f>
        <v>399070</v>
      </c>
      <c r="I780" s="56">
        <f>_xlfn.XLOOKUP(E780,CDP!B:B,CDP!F:F)</f>
        <v>416504</v>
      </c>
      <c r="J780" s="57">
        <f t="shared" si="40"/>
        <v>2.4451697574292709E-2</v>
      </c>
      <c r="K780" s="57">
        <f t="shared" si="41"/>
        <v>2.4527875620000205E-2</v>
      </c>
      <c r="L780" s="57">
        <f t="shared" si="42"/>
        <v>4.3686571278221863E-2</v>
      </c>
    </row>
    <row r="781" spans="1:12" x14ac:dyDescent="0.3">
      <c r="A781" s="7" t="s">
        <v>1756</v>
      </c>
      <c r="B781" s="7" t="s">
        <v>1757</v>
      </c>
      <c r="C781" s="7" t="s">
        <v>517</v>
      </c>
      <c r="D781" s="53">
        <f>_xlfn.XLOOKUP(C781,'County PPHU'!$B$3:$B$17,'County PPHU'!$F$3:$F$17)</f>
        <v>2.2993893610879113</v>
      </c>
      <c r="E781" s="61" t="s">
        <v>104</v>
      </c>
      <c r="F781" s="56">
        <f>_xlfn.XLOOKUP(E781,CDP!B:B,CDP!C:C)</f>
        <v>51352</v>
      </c>
      <c r="G781" s="56">
        <f>_xlfn.XLOOKUP(E781,CDP!B:B,CDP!D:D)</f>
        <v>54149</v>
      </c>
      <c r="H781" s="56">
        <f>_xlfn.XLOOKUP(E781,CDP!B:B,CDP!E:E)</f>
        <v>55499</v>
      </c>
      <c r="I781" s="56">
        <f>_xlfn.XLOOKUP(E781,CDP!B:B,CDP!F:F)</f>
        <v>55850</v>
      </c>
      <c r="J781" s="57">
        <f t="shared" si="40"/>
        <v>5.446720673002025E-2</v>
      </c>
      <c r="K781" s="57">
        <f t="shared" si="41"/>
        <v>2.4931208332563851E-2</v>
      </c>
      <c r="L781" s="57">
        <f t="shared" si="42"/>
        <v>6.3244382781671741E-3</v>
      </c>
    </row>
    <row r="782" spans="1:12" x14ac:dyDescent="0.3">
      <c r="A782" s="7" t="s">
        <v>1758</v>
      </c>
      <c r="B782" s="7" t="s">
        <v>1759</v>
      </c>
      <c r="C782" s="7" t="s">
        <v>517</v>
      </c>
      <c r="D782" s="53">
        <f>_xlfn.XLOOKUP(C782,'County PPHU'!$B$3:$B$17,'County PPHU'!$F$3:$F$17)</f>
        <v>2.2993893610879113</v>
      </c>
      <c r="E782" s="60" t="s">
        <v>160</v>
      </c>
      <c r="F782" s="56">
        <f>_xlfn.XLOOKUP(E782,CDP!B:B,CDP!C:C)</f>
        <v>380219</v>
      </c>
      <c r="G782" s="56">
        <f>_xlfn.XLOOKUP(E782,CDP!B:B,CDP!D:D)</f>
        <v>389516</v>
      </c>
      <c r="H782" s="56">
        <f>_xlfn.XLOOKUP(E782,CDP!B:B,CDP!E:E)</f>
        <v>399070</v>
      </c>
      <c r="I782" s="56">
        <f>_xlfn.XLOOKUP(E782,CDP!B:B,CDP!F:F)</f>
        <v>416504</v>
      </c>
      <c r="J782" s="57">
        <f t="shared" si="40"/>
        <v>2.4451697574292709E-2</v>
      </c>
      <c r="K782" s="57">
        <f t="shared" si="41"/>
        <v>2.4527875620000205E-2</v>
      </c>
      <c r="L782" s="57">
        <f t="shared" si="42"/>
        <v>4.3686571278221863E-2</v>
      </c>
    </row>
    <row r="783" spans="1:12" x14ac:dyDescent="0.3">
      <c r="A783" s="7" t="s">
        <v>1760</v>
      </c>
      <c r="B783" s="7" t="s">
        <v>1761</v>
      </c>
      <c r="C783" s="7" t="s">
        <v>517</v>
      </c>
      <c r="D783" s="53">
        <f>_xlfn.XLOOKUP(C783,'County PPHU'!$B$3:$B$17,'County PPHU'!$F$3:$F$17)</f>
        <v>2.2993893610879113</v>
      </c>
      <c r="E783" s="59" t="s">
        <v>160</v>
      </c>
      <c r="F783" s="56">
        <f>_xlfn.XLOOKUP(E783,CDP!B:B,CDP!C:C)</f>
        <v>380219</v>
      </c>
      <c r="G783" s="56">
        <f>_xlfn.XLOOKUP(E783,CDP!B:B,CDP!D:D)</f>
        <v>389516</v>
      </c>
      <c r="H783" s="56">
        <f>_xlfn.XLOOKUP(E783,CDP!B:B,CDP!E:E)</f>
        <v>399070</v>
      </c>
      <c r="I783" s="56">
        <f>_xlfn.XLOOKUP(E783,CDP!B:B,CDP!F:F)</f>
        <v>416504</v>
      </c>
      <c r="J783" s="57">
        <f t="shared" si="40"/>
        <v>2.4451697574292709E-2</v>
      </c>
      <c r="K783" s="57">
        <f t="shared" si="41"/>
        <v>2.4527875620000205E-2</v>
      </c>
      <c r="L783" s="57">
        <f t="shared" si="42"/>
        <v>4.3686571278221863E-2</v>
      </c>
    </row>
    <row r="784" spans="1:12" x14ac:dyDescent="0.3">
      <c r="A784" s="7" t="s">
        <v>1762</v>
      </c>
      <c r="B784" s="7" t="s">
        <v>1763</v>
      </c>
      <c r="C784" s="7" t="s">
        <v>517</v>
      </c>
      <c r="D784" s="53">
        <f>_xlfn.XLOOKUP(C784,'County PPHU'!$B$3:$B$17,'County PPHU'!$F$3:$F$17)</f>
        <v>2.2993893610879113</v>
      </c>
      <c r="E784" s="58" t="s">
        <v>149</v>
      </c>
      <c r="F784" s="56">
        <f>_xlfn.XLOOKUP(E784,CDP!B:B,CDP!C:C)</f>
        <v>563427</v>
      </c>
      <c r="G784" s="56">
        <f>_xlfn.XLOOKUP(E784,CDP!B:B,CDP!D:D)</f>
        <v>574178</v>
      </c>
      <c r="H784" s="56">
        <f>_xlfn.XLOOKUP(E784,CDP!B:B,CDP!E:E)</f>
        <v>585664</v>
      </c>
      <c r="I784" s="56">
        <f>_xlfn.XLOOKUP(E784,CDP!B:B,CDP!F:F)</f>
        <v>605445</v>
      </c>
      <c r="J784" s="57">
        <f t="shared" si="40"/>
        <v>1.9081442671366477E-2</v>
      </c>
      <c r="K784" s="57">
        <f t="shared" si="41"/>
        <v>2.0004249553274421E-2</v>
      </c>
      <c r="L784" s="57">
        <f t="shared" si="42"/>
        <v>3.3775338760791168E-2</v>
      </c>
    </row>
    <row r="785" spans="1:12" x14ac:dyDescent="0.3">
      <c r="A785" s="7" t="s">
        <v>1764</v>
      </c>
      <c r="B785" s="7" t="s">
        <v>1765</v>
      </c>
      <c r="C785" s="7" t="s">
        <v>517</v>
      </c>
      <c r="D785" s="53">
        <f>_xlfn.XLOOKUP(C785,'County PPHU'!$B$3:$B$17,'County PPHU'!$F$3:$F$17)</f>
        <v>2.2993893610879113</v>
      </c>
      <c r="E785" s="60" t="s">
        <v>160</v>
      </c>
      <c r="F785" s="56">
        <f>_xlfn.XLOOKUP(E785,CDP!B:B,CDP!C:C)</f>
        <v>380219</v>
      </c>
      <c r="G785" s="56">
        <f>_xlfn.XLOOKUP(E785,CDP!B:B,CDP!D:D)</f>
        <v>389516</v>
      </c>
      <c r="H785" s="56">
        <f>_xlfn.XLOOKUP(E785,CDP!B:B,CDP!E:E)</f>
        <v>399070</v>
      </c>
      <c r="I785" s="56">
        <f>_xlfn.XLOOKUP(E785,CDP!B:B,CDP!F:F)</f>
        <v>416504</v>
      </c>
      <c r="J785" s="57">
        <f t="shared" si="40"/>
        <v>2.4451697574292709E-2</v>
      </c>
      <c r="K785" s="57">
        <f t="shared" si="41"/>
        <v>2.4527875620000205E-2</v>
      </c>
      <c r="L785" s="57">
        <f t="shared" si="42"/>
        <v>4.3686571278221863E-2</v>
      </c>
    </row>
    <row r="786" spans="1:12" x14ac:dyDescent="0.3">
      <c r="A786" s="7" t="s">
        <v>1766</v>
      </c>
      <c r="B786" s="7" t="s">
        <v>1767</v>
      </c>
      <c r="C786" s="7" t="s">
        <v>1355</v>
      </c>
      <c r="D786" s="53">
        <f>_xlfn.XLOOKUP(C786,'County PPHU'!$B$3:$B$17,'County PPHU'!$F$3:$F$17)</f>
        <v>2.0542413859078494</v>
      </c>
      <c r="E786" s="61" t="s">
        <v>167</v>
      </c>
      <c r="F786" s="56">
        <f>_xlfn.XLOOKUP(E786,CDP!B:B,CDP!C:C)</f>
        <v>13284.128710366998</v>
      </c>
      <c r="G786" s="56">
        <f>_xlfn.XLOOKUP(E786,CDP!B:B,CDP!D:D)</f>
        <v>14006.493181466158</v>
      </c>
      <c r="H786" s="56">
        <f>_xlfn.XLOOKUP(E786,CDP!B:B,CDP!E:E)</f>
        <v>14517.317763935756</v>
      </c>
      <c r="I786" s="56">
        <f>_xlfn.XLOOKUP(E786,CDP!B:B,CDP!F:F)</f>
        <v>15405.761762712445</v>
      </c>
      <c r="J786" s="57">
        <f t="shared" si="40"/>
        <v>5.4378009039871965E-2</v>
      </c>
      <c r="K786" s="57">
        <f t="shared" si="41"/>
        <v>3.6470555181188268E-2</v>
      </c>
      <c r="L786" s="57">
        <f t="shared" si="42"/>
        <v>6.1198908312373068E-2</v>
      </c>
    </row>
    <row r="787" spans="1:12" x14ac:dyDescent="0.3">
      <c r="A787" s="7" t="s">
        <v>1768</v>
      </c>
      <c r="B787" s="7" t="s">
        <v>1769</v>
      </c>
      <c r="C787" s="7" t="s">
        <v>547</v>
      </c>
      <c r="D787" s="53">
        <f>_xlfn.XLOOKUP(C787,'County PPHU'!$B$3:$B$17,'County PPHU'!$F$3:$F$17)</f>
        <v>2.4615737569814513</v>
      </c>
      <c r="E787" s="61" t="s">
        <v>111</v>
      </c>
      <c r="F787" s="56">
        <f>_xlfn.XLOOKUP(E787,CDP!B:B,CDP!C:C)</f>
        <v>209700</v>
      </c>
      <c r="G787" s="56">
        <f>_xlfn.XLOOKUP(E787,CDP!B:B,CDP!D:D)</f>
        <v>228200</v>
      </c>
      <c r="H787" s="56">
        <f>_xlfn.XLOOKUP(E787,CDP!B:B,CDP!E:E)</f>
        <v>249200</v>
      </c>
      <c r="I787" s="56">
        <f>_xlfn.XLOOKUP(E787,CDP!B:B,CDP!F:F)</f>
        <v>279200</v>
      </c>
      <c r="J787" s="57">
        <f t="shared" si="40"/>
        <v>8.8221268478779202E-2</v>
      </c>
      <c r="K787" s="57">
        <f t="shared" si="41"/>
        <v>9.202453987730061E-2</v>
      </c>
      <c r="L787" s="57">
        <f t="shared" si="42"/>
        <v>0.12038523274478331</v>
      </c>
    </row>
    <row r="788" spans="1:12" x14ac:dyDescent="0.3">
      <c r="A788" s="7" t="s">
        <v>1770</v>
      </c>
      <c r="B788" s="7" t="s">
        <v>1771</v>
      </c>
      <c r="C788" s="7" t="s">
        <v>547</v>
      </c>
      <c r="D788" s="53">
        <f>_xlfn.XLOOKUP(C788,'County PPHU'!$B$3:$B$17,'County PPHU'!$F$3:$F$17)</f>
        <v>2.4615737569814513</v>
      </c>
      <c r="E788" s="60" t="s">
        <v>157</v>
      </c>
      <c r="F788" s="56">
        <f>_xlfn.XLOOKUP(E788,CDP!B:B,CDP!C:C)</f>
        <v>341400</v>
      </c>
      <c r="G788" s="56">
        <f>_xlfn.XLOOKUP(E788,CDP!B:B,CDP!D:D)</f>
        <v>384400</v>
      </c>
      <c r="H788" s="56">
        <f>_xlfn.XLOOKUP(E788,CDP!B:B,CDP!E:E)</f>
        <v>438700</v>
      </c>
      <c r="I788" s="56">
        <f>_xlfn.XLOOKUP(E788,CDP!B:B,CDP!F:F)</f>
        <v>529900</v>
      </c>
      <c r="J788" s="57">
        <f t="shared" si="40"/>
        <v>0.1259519625073228</v>
      </c>
      <c r="K788" s="57">
        <f t="shared" si="41"/>
        <v>0.14125910509885536</v>
      </c>
      <c r="L788" s="57">
        <f t="shared" si="42"/>
        <v>0.20788693868247093</v>
      </c>
    </row>
    <row r="789" spans="1:12" x14ac:dyDescent="0.3">
      <c r="A789" s="7" t="s">
        <v>1772</v>
      </c>
      <c r="B789" s="7" t="s">
        <v>1773</v>
      </c>
      <c r="C789" s="7" t="s">
        <v>547</v>
      </c>
      <c r="D789" s="53">
        <f>_xlfn.XLOOKUP(C789,'County PPHU'!$B$3:$B$17,'County PPHU'!$F$3:$F$17)</f>
        <v>2.4615737569814513</v>
      </c>
      <c r="E789" s="60" t="s">
        <v>157</v>
      </c>
      <c r="F789" s="56">
        <f>_xlfn.XLOOKUP(E789,CDP!B:B,CDP!C:C)</f>
        <v>341400</v>
      </c>
      <c r="G789" s="56">
        <f>_xlfn.XLOOKUP(E789,CDP!B:B,CDP!D:D)</f>
        <v>384400</v>
      </c>
      <c r="H789" s="56">
        <f>_xlfn.XLOOKUP(E789,CDP!B:B,CDP!E:E)</f>
        <v>438700</v>
      </c>
      <c r="I789" s="56">
        <f>_xlfn.XLOOKUP(E789,CDP!B:B,CDP!F:F)</f>
        <v>529900</v>
      </c>
      <c r="J789" s="57">
        <f t="shared" si="40"/>
        <v>0.1259519625073228</v>
      </c>
      <c r="K789" s="57">
        <f t="shared" si="41"/>
        <v>0.14125910509885536</v>
      </c>
      <c r="L789" s="57">
        <f t="shared" si="42"/>
        <v>0.20788693868247093</v>
      </c>
    </row>
    <row r="790" spans="1:12" x14ac:dyDescent="0.3">
      <c r="A790" s="7" t="s">
        <v>1774</v>
      </c>
      <c r="B790" s="7" t="s">
        <v>1775</v>
      </c>
      <c r="C790" s="7" t="s">
        <v>547</v>
      </c>
      <c r="D790" s="53">
        <f>_xlfn.XLOOKUP(C790,'County PPHU'!$B$3:$B$17,'County PPHU'!$F$3:$F$17)</f>
        <v>2.4615737569814513</v>
      </c>
      <c r="E790" s="58" t="s">
        <v>140</v>
      </c>
      <c r="F790" s="56">
        <f>_xlfn.XLOOKUP(E790,CDP!B:B,CDP!C:C)</f>
        <v>194500</v>
      </c>
      <c r="G790" s="56">
        <f>_xlfn.XLOOKUP(E790,CDP!B:B,CDP!D:D)</f>
        <v>240400</v>
      </c>
      <c r="H790" s="56">
        <f>_xlfn.XLOOKUP(E790,CDP!B:B,CDP!E:E)</f>
        <v>267000</v>
      </c>
      <c r="I790" s="56">
        <f>_xlfn.XLOOKUP(E790,CDP!B:B,CDP!F:F)</f>
        <v>305600</v>
      </c>
      <c r="J790" s="57">
        <f t="shared" si="40"/>
        <v>0.23598971722365039</v>
      </c>
      <c r="K790" s="57">
        <f t="shared" si="41"/>
        <v>0.11064891846921797</v>
      </c>
      <c r="L790" s="57">
        <f t="shared" si="42"/>
        <v>0.14456928838951311</v>
      </c>
    </row>
    <row r="791" spans="1:12" x14ac:dyDescent="0.3">
      <c r="A791" s="7" t="s">
        <v>1776</v>
      </c>
      <c r="B791" s="7" t="s">
        <v>1777</v>
      </c>
      <c r="C791" s="7" t="s">
        <v>1191</v>
      </c>
      <c r="D791" s="53">
        <f>_xlfn.XLOOKUP(C791,'County PPHU'!$B$3:$B$17,'County PPHU'!$F$3:$F$17)</f>
        <v>2.4789796441812206</v>
      </c>
      <c r="E791" s="58" t="s">
        <v>54</v>
      </c>
      <c r="F791" s="56">
        <f>_xlfn.XLOOKUP(E791,CDP!B:B,CDP!C:C)</f>
        <v>31200</v>
      </c>
      <c r="G791" s="56">
        <f>_xlfn.XLOOKUP(E791,CDP!B:B,CDP!D:D)</f>
        <v>40500</v>
      </c>
      <c r="H791" s="56">
        <f>_xlfn.XLOOKUP(E791,CDP!B:B,CDP!E:E)</f>
        <v>48900</v>
      </c>
      <c r="I791" s="56">
        <f>_xlfn.XLOOKUP(E791,CDP!B:B,CDP!F:F)</f>
        <v>67400</v>
      </c>
      <c r="J791" s="57">
        <f t="shared" si="40"/>
        <v>0.29807692307692307</v>
      </c>
      <c r="K791" s="57">
        <f t="shared" si="41"/>
        <v>0.2074074074074074</v>
      </c>
      <c r="L791" s="57">
        <f t="shared" si="42"/>
        <v>0.3783231083844581</v>
      </c>
    </row>
    <row r="792" spans="1:12" x14ac:dyDescent="0.3">
      <c r="A792" s="7" t="s">
        <v>1778</v>
      </c>
      <c r="B792" s="7" t="s">
        <v>1779</v>
      </c>
      <c r="C792" s="7" t="s">
        <v>1355</v>
      </c>
      <c r="D792" s="53">
        <f>_xlfn.XLOOKUP(C792,'County PPHU'!$B$3:$B$17,'County PPHU'!$F$3:$F$17)</f>
        <v>2.0542413859078494</v>
      </c>
      <c r="E792" s="61" t="s">
        <v>109</v>
      </c>
      <c r="F792" s="56">
        <f>_xlfn.XLOOKUP(E792,CDP!B:B,CDP!C:C)</f>
        <v>6152.9864822874688</v>
      </c>
      <c r="G792" s="56">
        <f>_xlfn.XLOOKUP(E792,CDP!B:B,CDP!D:D)</f>
        <v>6487.5736368435064</v>
      </c>
      <c r="H792" s="56">
        <f>_xlfn.XLOOKUP(E792,CDP!B:B,CDP!E:E)</f>
        <v>6724.1790491580305</v>
      </c>
      <c r="I792" s="56">
        <f>_xlfn.XLOOKUP(E792,CDP!B:B,CDP!F:F)</f>
        <v>7135.6914662634317</v>
      </c>
      <c r="J792" s="57">
        <f t="shared" si="40"/>
        <v>5.4378009039871902E-2</v>
      </c>
      <c r="K792" s="57">
        <f t="shared" si="41"/>
        <v>3.6470555181188379E-2</v>
      </c>
      <c r="L792" s="57">
        <f t="shared" si="42"/>
        <v>6.1198908312372922E-2</v>
      </c>
    </row>
    <row r="793" spans="1:12" x14ac:dyDescent="0.3">
      <c r="A793" s="7" t="s">
        <v>1780</v>
      </c>
      <c r="B793" s="7" t="s">
        <v>1781</v>
      </c>
      <c r="C793" s="7" t="s">
        <v>1322</v>
      </c>
      <c r="D793" s="53">
        <f>_xlfn.XLOOKUP(C793,'County PPHU'!$B$3:$B$17,'County PPHU'!$F$3:$F$17)</f>
        <v>2.8096781798891901</v>
      </c>
      <c r="E793" s="58" t="s">
        <v>103</v>
      </c>
      <c r="F793" s="56">
        <f>_xlfn.XLOOKUP(E793,CDP!B:B,CDP!C:C)</f>
        <v>19860.516846471848</v>
      </c>
      <c r="G793" s="56">
        <f>_xlfn.XLOOKUP(E793,CDP!B:B,CDP!D:D)</f>
        <v>19755.210621449365</v>
      </c>
      <c r="H793" s="56">
        <f>_xlfn.XLOOKUP(E793,CDP!B:B,CDP!E:E)</f>
        <v>19606.975554157358</v>
      </c>
      <c r="I793" s="56">
        <f>_xlfn.XLOOKUP(E793,CDP!B:B,CDP!F:F)</f>
        <v>18900.182095611177</v>
      </c>
      <c r="J793" s="57">
        <f t="shared" si="40"/>
        <v>-5.3022902594395604E-3</v>
      </c>
      <c r="K793" s="57">
        <f t="shared" si="41"/>
        <v>-7.5035933624043533E-3</v>
      </c>
      <c r="L793" s="57">
        <f t="shared" si="42"/>
        <v>-3.6048061394982261E-2</v>
      </c>
    </row>
    <row r="794" spans="1:12" x14ac:dyDescent="0.3">
      <c r="A794" s="7" t="s">
        <v>1782</v>
      </c>
      <c r="B794" s="7" t="s">
        <v>1783</v>
      </c>
      <c r="C794" s="7" t="s">
        <v>1322</v>
      </c>
      <c r="D794" s="53">
        <f>_xlfn.XLOOKUP(C794,'County PPHU'!$B$3:$B$17,'County PPHU'!$F$3:$F$17)</f>
        <v>2.8096781798891901</v>
      </c>
      <c r="E794" s="58" t="s">
        <v>103</v>
      </c>
      <c r="F794" s="56">
        <f>_xlfn.XLOOKUP(E794,CDP!B:B,CDP!C:C)</f>
        <v>19860.516846471848</v>
      </c>
      <c r="G794" s="56">
        <f>_xlfn.XLOOKUP(E794,CDP!B:B,CDP!D:D)</f>
        <v>19755.210621449365</v>
      </c>
      <c r="H794" s="56">
        <f>_xlfn.XLOOKUP(E794,CDP!B:B,CDP!E:E)</f>
        <v>19606.975554157358</v>
      </c>
      <c r="I794" s="56">
        <f>_xlfn.XLOOKUP(E794,CDP!B:B,CDP!F:F)</f>
        <v>18900.182095611177</v>
      </c>
      <c r="J794" s="57">
        <f t="shared" si="40"/>
        <v>-5.3022902594395604E-3</v>
      </c>
      <c r="K794" s="57">
        <f t="shared" si="41"/>
        <v>-7.5035933624043533E-3</v>
      </c>
      <c r="L794" s="57">
        <f t="shared" si="42"/>
        <v>-3.6048061394982261E-2</v>
      </c>
    </row>
    <row r="795" spans="1:12" x14ac:dyDescent="0.3">
      <c r="A795" s="7" t="s">
        <v>1784</v>
      </c>
      <c r="B795" s="7" t="s">
        <v>1785</v>
      </c>
      <c r="C795" s="7" t="s">
        <v>517</v>
      </c>
      <c r="D795" s="53">
        <f>_xlfn.XLOOKUP(C795,'County PPHU'!$B$3:$B$17,'County PPHU'!$F$3:$F$17)</f>
        <v>2.2993893610879113</v>
      </c>
      <c r="E795" s="60" t="s">
        <v>160</v>
      </c>
      <c r="F795" s="56">
        <f>_xlfn.XLOOKUP(E795,CDP!B:B,CDP!C:C)</f>
        <v>380219</v>
      </c>
      <c r="G795" s="56">
        <f>_xlfn.XLOOKUP(E795,CDP!B:B,CDP!D:D)</f>
        <v>389516</v>
      </c>
      <c r="H795" s="56">
        <f>_xlfn.XLOOKUP(E795,CDP!B:B,CDP!E:E)</f>
        <v>399070</v>
      </c>
      <c r="I795" s="56">
        <f>_xlfn.XLOOKUP(E795,CDP!B:B,CDP!F:F)</f>
        <v>416504</v>
      </c>
      <c r="J795" s="57">
        <f t="shared" si="40"/>
        <v>2.4451697574292709E-2</v>
      </c>
      <c r="K795" s="57">
        <f t="shared" si="41"/>
        <v>2.4527875620000205E-2</v>
      </c>
      <c r="L795" s="57">
        <f t="shared" si="42"/>
        <v>4.3686571278221863E-2</v>
      </c>
    </row>
    <row r="796" spans="1:12" x14ac:dyDescent="0.3">
      <c r="A796" s="7" t="s">
        <v>1786</v>
      </c>
      <c r="B796" s="7" t="s">
        <v>1787</v>
      </c>
      <c r="C796" s="7" t="s">
        <v>517</v>
      </c>
      <c r="D796" s="53">
        <f>_xlfn.XLOOKUP(C796,'County PPHU'!$B$3:$B$17,'County PPHU'!$F$3:$F$17)</f>
        <v>2.2993893610879113</v>
      </c>
      <c r="E796" s="59" t="s">
        <v>160</v>
      </c>
      <c r="F796" s="56">
        <f>_xlfn.XLOOKUP(E796,CDP!B:B,CDP!C:C)</f>
        <v>380219</v>
      </c>
      <c r="G796" s="56">
        <f>_xlfn.XLOOKUP(E796,CDP!B:B,CDP!D:D)</f>
        <v>389516</v>
      </c>
      <c r="H796" s="56">
        <f>_xlfn.XLOOKUP(E796,CDP!B:B,CDP!E:E)</f>
        <v>399070</v>
      </c>
      <c r="I796" s="56">
        <f>_xlfn.XLOOKUP(E796,CDP!B:B,CDP!F:F)</f>
        <v>416504</v>
      </c>
      <c r="J796" s="57">
        <f t="shared" si="40"/>
        <v>2.4451697574292709E-2</v>
      </c>
      <c r="K796" s="57">
        <f t="shared" si="41"/>
        <v>2.4527875620000205E-2</v>
      </c>
      <c r="L796" s="57">
        <f t="shared" si="42"/>
        <v>4.3686571278221863E-2</v>
      </c>
    </row>
    <row r="797" spans="1:12" x14ac:dyDescent="0.3">
      <c r="A797" s="7" t="s">
        <v>1788</v>
      </c>
      <c r="B797" s="7" t="s">
        <v>1789</v>
      </c>
      <c r="C797" s="7" t="s">
        <v>1191</v>
      </c>
      <c r="D797" s="53">
        <f>_xlfn.XLOOKUP(C797,'County PPHU'!$B$3:$B$17,'County PPHU'!$F$3:$F$17)</f>
        <v>2.4789796441812206</v>
      </c>
      <c r="E797" s="58" t="s">
        <v>89</v>
      </c>
      <c r="F797" s="56">
        <f>_xlfn.XLOOKUP(E797,CDP!B:B,CDP!C:C)</f>
        <v>78000</v>
      </c>
      <c r="G797" s="56">
        <f>_xlfn.XLOOKUP(E797,CDP!B:B,CDP!D:D)</f>
        <v>93300</v>
      </c>
      <c r="H797" s="56">
        <f>_xlfn.XLOOKUP(E797,CDP!B:B,CDP!E:E)</f>
        <v>102300</v>
      </c>
      <c r="I797" s="56">
        <f>_xlfn.XLOOKUP(E797,CDP!B:B,CDP!F:F)</f>
        <v>113900</v>
      </c>
      <c r="J797" s="57">
        <f t="shared" si="40"/>
        <v>0.19615384615384615</v>
      </c>
      <c r="K797" s="57">
        <f t="shared" si="41"/>
        <v>9.6463022508038579E-2</v>
      </c>
      <c r="L797" s="57">
        <f t="shared" si="42"/>
        <v>0.11339198435972629</v>
      </c>
    </row>
    <row r="798" spans="1:12" x14ac:dyDescent="0.3">
      <c r="A798" s="7" t="s">
        <v>1790</v>
      </c>
      <c r="B798" s="7" t="s">
        <v>1791</v>
      </c>
      <c r="C798" s="7" t="s">
        <v>517</v>
      </c>
      <c r="D798" s="53">
        <f>_xlfn.XLOOKUP(C798,'County PPHU'!$B$3:$B$17,'County PPHU'!$F$3:$F$17)</f>
        <v>2.2993893610879113</v>
      </c>
      <c r="E798" s="60" t="s">
        <v>160</v>
      </c>
      <c r="F798" s="56">
        <f>_xlfn.XLOOKUP(E798,CDP!B:B,CDP!C:C)</f>
        <v>380219</v>
      </c>
      <c r="G798" s="56">
        <f>_xlfn.XLOOKUP(E798,CDP!B:B,CDP!D:D)</f>
        <v>389516</v>
      </c>
      <c r="H798" s="56">
        <f>_xlfn.XLOOKUP(E798,CDP!B:B,CDP!E:E)</f>
        <v>399070</v>
      </c>
      <c r="I798" s="56">
        <f>_xlfn.XLOOKUP(E798,CDP!B:B,CDP!F:F)</f>
        <v>416504</v>
      </c>
      <c r="J798" s="57">
        <f t="shared" si="40"/>
        <v>2.4451697574292709E-2</v>
      </c>
      <c r="K798" s="57">
        <f t="shared" si="41"/>
        <v>2.4527875620000205E-2</v>
      </c>
      <c r="L798" s="57">
        <f t="shared" si="42"/>
        <v>4.3686571278221863E-2</v>
      </c>
    </row>
    <row r="799" spans="1:12" x14ac:dyDescent="0.3">
      <c r="A799" s="7" t="s">
        <v>1792</v>
      </c>
      <c r="B799" s="7" t="s">
        <v>1793</v>
      </c>
      <c r="C799" s="7" t="s">
        <v>189</v>
      </c>
      <c r="D799" s="53">
        <f>_xlfn.XLOOKUP(C799,'County PPHU'!$B$3:$B$17,'County PPHU'!$F$3:$F$17)</f>
        <v>2.8862901110431056</v>
      </c>
      <c r="E799" s="60" t="s">
        <v>151</v>
      </c>
      <c r="F799" s="56">
        <f>_xlfn.XLOOKUP(E799,CDP!B:B,CDP!C:C)</f>
        <v>58579.727058676493</v>
      </c>
      <c r="G799" s="56">
        <f>_xlfn.XLOOKUP(E799,CDP!B:B,CDP!D:D)</f>
        <v>58176.162758071252</v>
      </c>
      <c r="H799" s="56">
        <f>_xlfn.XLOOKUP(E799,CDP!B:B,CDP!E:E)</f>
        <v>56717.210107158629</v>
      </c>
      <c r="I799" s="56">
        <f>_xlfn.XLOOKUP(E799,CDP!B:B,CDP!F:F)</f>
        <v>53826.625261604771</v>
      </c>
      <c r="J799" s="57">
        <f t="shared" si="40"/>
        <v>-6.8891461409680268E-3</v>
      </c>
      <c r="K799" s="57">
        <f t="shared" si="41"/>
        <v>-2.5078186352368356E-2</v>
      </c>
      <c r="L799" s="57">
        <f t="shared" si="42"/>
        <v>-5.0964863047609943E-2</v>
      </c>
    </row>
    <row r="800" spans="1:12" x14ac:dyDescent="0.3">
      <c r="A800" s="7" t="s">
        <v>1794</v>
      </c>
      <c r="B800" s="7" t="s">
        <v>1795</v>
      </c>
      <c r="C800" s="7" t="s">
        <v>234</v>
      </c>
      <c r="D800" s="53">
        <f>_xlfn.XLOOKUP(C800,'County PPHU'!$B$3:$B$17,'County PPHU'!$F$3:$F$17)</f>
        <v>2.3355488531426869</v>
      </c>
      <c r="E800" s="61" t="s">
        <v>93</v>
      </c>
      <c r="F800" s="56">
        <f>_xlfn.XLOOKUP(E800,CDP!B:B,CDP!C:C)</f>
        <v>1833.3807338973065</v>
      </c>
      <c r="G800" s="56">
        <f>_xlfn.XLOOKUP(E800,CDP!B:B,CDP!D:D)</f>
        <v>1851.7880033995089</v>
      </c>
      <c r="H800" s="56">
        <f>_xlfn.XLOOKUP(E800,CDP!B:B,CDP!E:E)</f>
        <v>1861.8414480608642</v>
      </c>
      <c r="I800" s="56">
        <f>_xlfn.XLOOKUP(E800,CDP!B:B,CDP!F:F)</f>
        <v>1882.606793320145</v>
      </c>
      <c r="J800" s="57">
        <f t="shared" si="40"/>
        <v>1.0040069234868143E-2</v>
      </c>
      <c r="K800" s="57">
        <f t="shared" si="41"/>
        <v>5.4290473007165231E-3</v>
      </c>
      <c r="L800" s="57">
        <f t="shared" si="42"/>
        <v>1.1153122238689143E-2</v>
      </c>
    </row>
    <row r="801" spans="1:12" x14ac:dyDescent="0.3">
      <c r="A801" s="7" t="s">
        <v>1796</v>
      </c>
      <c r="B801" s="7" t="s">
        <v>1797</v>
      </c>
      <c r="C801" s="7" t="s">
        <v>234</v>
      </c>
      <c r="D801" s="53">
        <f>_xlfn.XLOOKUP(C801,'County PPHU'!$B$3:$B$17,'County PPHU'!$F$3:$F$17)</f>
        <v>2.3355488531426869</v>
      </c>
      <c r="E801" s="59" t="s">
        <v>152</v>
      </c>
      <c r="F801" s="56">
        <f>_xlfn.XLOOKUP(E801,CDP!B:B,CDP!C:C)</f>
        <v>49399.716176627597</v>
      </c>
      <c r="G801" s="56">
        <f>_xlfn.XLOOKUP(E801,CDP!B:B,CDP!D:D)</f>
        <v>49895.692747223773</v>
      </c>
      <c r="H801" s="56">
        <f>_xlfn.XLOOKUP(E801,CDP!B:B,CDP!E:E)</f>
        <v>50166.578823250471</v>
      </c>
      <c r="I801" s="56">
        <f>_xlfn.XLOOKUP(E801,CDP!B:B,CDP!F:F)</f>
        <v>50726.092809163012</v>
      </c>
      <c r="J801" s="57">
        <f t="shared" si="40"/>
        <v>1.0040069234868132E-2</v>
      </c>
      <c r="K801" s="57">
        <f t="shared" si="41"/>
        <v>5.4290473007165586E-3</v>
      </c>
      <c r="L801" s="57">
        <f t="shared" si="42"/>
        <v>1.1153122238689032E-2</v>
      </c>
    </row>
    <row r="802" spans="1:12" x14ac:dyDescent="0.3">
      <c r="A802" s="7" t="s">
        <v>1798</v>
      </c>
      <c r="B802" s="7" t="s">
        <v>1799</v>
      </c>
      <c r="C802" s="7" t="s">
        <v>347</v>
      </c>
      <c r="D802" s="53">
        <f>_xlfn.XLOOKUP(C802,'County PPHU'!$B$3:$B$17,'County PPHU'!$F$3:$F$17)</f>
        <v>2.4541810432311753</v>
      </c>
      <c r="E802" s="59" t="s">
        <v>153</v>
      </c>
      <c r="F802" s="56">
        <f>_xlfn.XLOOKUP(E802,CDP!B:B,CDP!C:C)</f>
        <v>55807.260411110481</v>
      </c>
      <c r="G802" s="56">
        <f>_xlfn.XLOOKUP(E802,CDP!B:B,CDP!D:D)</f>
        <v>56629.32487939515</v>
      </c>
      <c r="H802" s="56">
        <f>_xlfn.XLOOKUP(E802,CDP!B:B,CDP!E:E)</f>
        <v>57337.730025303725</v>
      </c>
      <c r="I802" s="56">
        <f>_xlfn.XLOOKUP(E802,CDP!B:B,CDP!F:F)</f>
        <v>57660.353582660442</v>
      </c>
      <c r="J802" s="57">
        <f t="shared" si="40"/>
        <v>1.4730421494064358E-2</v>
      </c>
      <c r="K802" s="57">
        <f t="shared" si="41"/>
        <v>1.2509510706992933E-2</v>
      </c>
      <c r="L802" s="57">
        <f t="shared" si="42"/>
        <v>5.6267235765060861E-3</v>
      </c>
    </row>
    <row r="803" spans="1:12" x14ac:dyDescent="0.3">
      <c r="A803" s="7" t="s">
        <v>1800</v>
      </c>
      <c r="B803" s="7" t="s">
        <v>1801</v>
      </c>
      <c r="C803" s="7" t="s">
        <v>347</v>
      </c>
      <c r="D803" s="53">
        <f>_xlfn.XLOOKUP(C803,'County PPHU'!$B$3:$B$17,'County PPHU'!$F$3:$F$17)</f>
        <v>2.4541810432311753</v>
      </c>
      <c r="E803" s="58" t="s">
        <v>165</v>
      </c>
      <c r="F803" s="56">
        <f>_xlfn.XLOOKUP(E803,CDP!B:B,CDP!C:C)</f>
        <v>791.48260789233314</v>
      </c>
      <c r="G803" s="56">
        <f>_xlfn.XLOOKUP(E803,CDP!B:B,CDP!D:D)</f>
        <v>798.08774627975561</v>
      </c>
      <c r="H803" s="56">
        <f>_xlfn.XLOOKUP(E803,CDP!B:B,CDP!E:E)</f>
        <v>807.92968760430324</v>
      </c>
      <c r="I803" s="56">
        <f>_xlfn.XLOOKUP(E803,CDP!B:B,CDP!F:F)</f>
        <v>811.60344782496031</v>
      </c>
      <c r="J803" s="57">
        <f t="shared" si="40"/>
        <v>8.3452729365860942E-3</v>
      </c>
      <c r="K803" s="57">
        <f t="shared" si="41"/>
        <v>1.2331903816873933E-2</v>
      </c>
      <c r="L803" s="57">
        <f t="shared" si="42"/>
        <v>4.5471286388183282E-3</v>
      </c>
    </row>
    <row r="804" spans="1:12" x14ac:dyDescent="0.3">
      <c r="A804" s="7" t="s">
        <v>1802</v>
      </c>
      <c r="B804" s="7" t="s">
        <v>1803</v>
      </c>
      <c r="C804" s="7" t="s">
        <v>418</v>
      </c>
      <c r="D804" s="53">
        <f>_xlfn.XLOOKUP(C804,'County PPHU'!$B$3:$B$17,'County PPHU'!$F$3:$F$17)</f>
        <v>2.2529921759357157</v>
      </c>
      <c r="E804" s="59" t="s">
        <v>154</v>
      </c>
      <c r="F804" s="56">
        <f>_xlfn.XLOOKUP(E804,CDP!B:B,CDP!C:C)</f>
        <v>25829.420571075319</v>
      </c>
      <c r="G804" s="56">
        <f>_xlfn.XLOOKUP(E804,CDP!B:B,CDP!D:D)</f>
        <v>26151.525464320908</v>
      </c>
      <c r="H804" s="56">
        <f>_xlfn.XLOOKUP(E804,CDP!B:B,CDP!E:E)</f>
        <v>26122.262933228965</v>
      </c>
      <c r="I804" s="56">
        <f>_xlfn.XLOOKUP(E804,CDP!B:B,CDP!F:F)</f>
        <v>25781.382001888353</v>
      </c>
      <c r="J804" s="57">
        <f t="shared" si="40"/>
        <v>1.2470465311416741E-2</v>
      </c>
      <c r="K804" s="57">
        <f t="shared" si="41"/>
        <v>-1.1189607708302312E-3</v>
      </c>
      <c r="L804" s="57">
        <f t="shared" si="42"/>
        <v>-1.3049441092141879E-2</v>
      </c>
    </row>
    <row r="805" spans="1:12" x14ac:dyDescent="0.3">
      <c r="A805" s="7" t="s">
        <v>1804</v>
      </c>
      <c r="B805" s="7" t="s">
        <v>1805</v>
      </c>
      <c r="C805" s="7" t="s">
        <v>547</v>
      </c>
      <c r="D805" s="53">
        <f>_xlfn.XLOOKUP(C805,'County PPHU'!$B$3:$B$17,'County PPHU'!$F$3:$F$17)</f>
        <v>2.4615737569814513</v>
      </c>
      <c r="E805" s="60" t="s">
        <v>157</v>
      </c>
      <c r="F805" s="56">
        <f>_xlfn.XLOOKUP(E805,CDP!B:B,CDP!C:C)</f>
        <v>341400</v>
      </c>
      <c r="G805" s="56">
        <f>_xlfn.XLOOKUP(E805,CDP!B:B,CDP!D:D)</f>
        <v>384400</v>
      </c>
      <c r="H805" s="56">
        <f>_xlfn.XLOOKUP(E805,CDP!B:B,CDP!E:E)</f>
        <v>438700</v>
      </c>
      <c r="I805" s="56">
        <f>_xlfn.XLOOKUP(E805,CDP!B:B,CDP!F:F)</f>
        <v>529900</v>
      </c>
      <c r="J805" s="57">
        <f t="shared" si="40"/>
        <v>0.1259519625073228</v>
      </c>
      <c r="K805" s="57">
        <f t="shared" si="41"/>
        <v>0.14125910509885536</v>
      </c>
      <c r="L805" s="57">
        <f t="shared" si="42"/>
        <v>0.20788693868247093</v>
      </c>
    </row>
    <row r="806" spans="1:12" x14ac:dyDescent="0.3">
      <c r="A806" s="7" t="s">
        <v>1806</v>
      </c>
      <c r="B806" s="7" t="s">
        <v>1807</v>
      </c>
      <c r="C806" s="7" t="s">
        <v>788</v>
      </c>
      <c r="D806" s="53">
        <f>_xlfn.XLOOKUP(C806,'County PPHU'!$B$3:$B$17,'County PPHU'!$F$3:$F$17)</f>
        <v>1.8880370406437847</v>
      </c>
      <c r="E806" s="59" t="s">
        <v>158</v>
      </c>
      <c r="F806" s="56">
        <f>_xlfn.XLOOKUP(E806,CDP!B:B,CDP!C:C)</f>
        <v>91898.241838093003</v>
      </c>
      <c r="G806" s="56">
        <f>_xlfn.XLOOKUP(E806,CDP!B:B,CDP!D:D)</f>
        <v>98576.554272772089</v>
      </c>
      <c r="H806" s="56">
        <f>_xlfn.XLOOKUP(E806,CDP!B:B,CDP!E:E)</f>
        <v>103550.4549832261</v>
      </c>
      <c r="I806" s="56">
        <f>_xlfn.XLOOKUP(E806,CDP!B:B,CDP!F:F)</f>
        <v>112961.54632781442</v>
      </c>
      <c r="J806" s="57">
        <f t="shared" si="40"/>
        <v>7.2670731246904444E-2</v>
      </c>
      <c r="K806" s="57">
        <f t="shared" si="41"/>
        <v>5.0457238510190572E-2</v>
      </c>
      <c r="L806" s="57">
        <f t="shared" si="42"/>
        <v>9.0884113895132582E-2</v>
      </c>
    </row>
    <row r="807" spans="1:12" x14ac:dyDescent="0.3">
      <c r="A807" s="7" t="s">
        <v>1808</v>
      </c>
      <c r="B807" s="7" t="s">
        <v>1809</v>
      </c>
      <c r="C807" s="7" t="s">
        <v>788</v>
      </c>
      <c r="D807" s="53">
        <f>_xlfn.XLOOKUP(C807,'County PPHU'!$B$3:$B$17,'County PPHU'!$F$3:$F$17)</f>
        <v>1.8880370406437847</v>
      </c>
      <c r="E807" s="60" t="s">
        <v>158</v>
      </c>
      <c r="F807" s="56">
        <f>_xlfn.XLOOKUP(E807,CDP!B:B,CDP!C:C)</f>
        <v>91898.241838093003</v>
      </c>
      <c r="G807" s="56">
        <f>_xlfn.XLOOKUP(E807,CDP!B:B,CDP!D:D)</f>
        <v>98576.554272772089</v>
      </c>
      <c r="H807" s="56">
        <f>_xlfn.XLOOKUP(E807,CDP!B:B,CDP!E:E)</f>
        <v>103550.4549832261</v>
      </c>
      <c r="I807" s="56">
        <f>_xlfn.XLOOKUP(E807,CDP!B:B,CDP!F:F)</f>
        <v>112961.54632781442</v>
      </c>
      <c r="J807" s="57">
        <f t="shared" si="40"/>
        <v>7.2670731246904444E-2</v>
      </c>
      <c r="K807" s="57">
        <f t="shared" si="41"/>
        <v>5.0457238510190572E-2</v>
      </c>
      <c r="L807" s="57">
        <f t="shared" si="42"/>
        <v>9.0884113895132582E-2</v>
      </c>
    </row>
    <row r="808" spans="1:12" x14ac:dyDescent="0.3">
      <c r="A808" s="7" t="s">
        <v>1810</v>
      </c>
      <c r="B808" s="7" t="s">
        <v>1811</v>
      </c>
      <c r="C808" s="7" t="s">
        <v>788</v>
      </c>
      <c r="D808" s="53">
        <f>_xlfn.XLOOKUP(C808,'County PPHU'!$B$3:$B$17,'County PPHU'!$F$3:$F$17)</f>
        <v>1.8880370406437847</v>
      </c>
      <c r="E808" s="61" t="s">
        <v>26</v>
      </c>
      <c r="F808" s="56">
        <f>_xlfn.XLOOKUP(E808,CDP!B:B,CDP!C:C)</f>
        <v>45341.82527130469</v>
      </c>
      <c r="G808" s="56">
        <f>_xlfn.XLOOKUP(E808,CDP!B:B,CDP!D:D)</f>
        <v>47473.893948602054</v>
      </c>
      <c r="H808" s="56">
        <f>_xlfn.XLOOKUP(E808,CDP!B:B,CDP!E:E)</f>
        <v>48826.77039431809</v>
      </c>
      <c r="I808" s="56">
        <f>_xlfn.XLOOKUP(E808,CDP!B:B,CDP!F:F)</f>
        <v>51414.028933699978</v>
      </c>
      <c r="J808" s="57">
        <f t="shared" si="40"/>
        <v>4.7022118420245389E-2</v>
      </c>
      <c r="K808" s="57">
        <f t="shared" si="41"/>
        <v>2.8497271514755819E-2</v>
      </c>
      <c r="L808" s="57">
        <f t="shared" si="42"/>
        <v>5.2988524911386808E-2</v>
      </c>
    </row>
    <row r="809" spans="1:12" x14ac:dyDescent="0.3">
      <c r="A809" s="7" t="s">
        <v>1812</v>
      </c>
      <c r="B809" s="7" t="s">
        <v>1813</v>
      </c>
      <c r="C809" s="7" t="s">
        <v>788</v>
      </c>
      <c r="D809" s="53">
        <f>_xlfn.XLOOKUP(C809,'County PPHU'!$B$3:$B$17,'County PPHU'!$F$3:$F$17)</f>
        <v>1.8880370406437847</v>
      </c>
      <c r="E809" s="59" t="s">
        <v>158</v>
      </c>
      <c r="F809" s="56">
        <f>_xlfn.XLOOKUP(E809,CDP!B:B,CDP!C:C)</f>
        <v>91898.241838093003</v>
      </c>
      <c r="G809" s="56">
        <f>_xlfn.XLOOKUP(E809,CDP!B:B,CDP!D:D)</f>
        <v>98576.554272772089</v>
      </c>
      <c r="H809" s="56">
        <f>_xlfn.XLOOKUP(E809,CDP!B:B,CDP!E:E)</f>
        <v>103550.4549832261</v>
      </c>
      <c r="I809" s="56">
        <f>_xlfn.XLOOKUP(E809,CDP!B:B,CDP!F:F)</f>
        <v>112961.54632781442</v>
      </c>
      <c r="J809" s="57">
        <f t="shared" si="40"/>
        <v>7.2670731246904444E-2</v>
      </c>
      <c r="K809" s="57">
        <f t="shared" si="41"/>
        <v>5.0457238510190572E-2</v>
      </c>
      <c r="L809" s="57">
        <f t="shared" si="42"/>
        <v>9.0884113895132582E-2</v>
      </c>
    </row>
    <row r="810" spans="1:12" x14ac:dyDescent="0.3">
      <c r="A810" s="7" t="s">
        <v>1814</v>
      </c>
      <c r="B810" s="7" t="s">
        <v>1815</v>
      </c>
      <c r="C810" s="7" t="s">
        <v>896</v>
      </c>
      <c r="D810" s="53">
        <f>_xlfn.XLOOKUP(C810,'County PPHU'!$B$3:$B$17,'County PPHU'!$F$3:$F$17)</f>
        <v>2.4249454644610071</v>
      </c>
      <c r="E810" s="61" t="s">
        <v>83</v>
      </c>
      <c r="F810" s="56">
        <f>_xlfn.XLOOKUP(E810,CDP!B:B,CDP!C:C)</f>
        <v>2754.0322815544214</v>
      </c>
      <c r="G810" s="56">
        <f>_xlfn.XLOOKUP(E810,CDP!B:B,CDP!D:D)</f>
        <v>2712.7470026696778</v>
      </c>
      <c r="H810" s="56">
        <f>_xlfn.XLOOKUP(E810,CDP!B:B,CDP!E:E)</f>
        <v>2669.6408088389176</v>
      </c>
      <c r="I810" s="56">
        <f>_xlfn.XLOOKUP(E810,CDP!B:B,CDP!F:F)</f>
        <v>2544.0204083888552</v>
      </c>
      <c r="J810" s="57">
        <f t="shared" ref="J810:J878" si="43">((G810-F810)/F810)</f>
        <v>-1.4990847842001857E-2</v>
      </c>
      <c r="K810" s="57">
        <f t="shared" ref="K810:K878" si="44">((H810-G810)/G810)</f>
        <v>-1.589023738237973E-2</v>
      </c>
      <c r="L810" s="57">
        <f t="shared" si="42"/>
        <v>-4.705516938239241E-2</v>
      </c>
    </row>
    <row r="811" spans="1:12" x14ac:dyDescent="0.3">
      <c r="A811" s="7" t="s">
        <v>1816</v>
      </c>
      <c r="B811" s="7" t="s">
        <v>1817</v>
      </c>
      <c r="C811" s="7" t="s">
        <v>517</v>
      </c>
      <c r="D811" s="53">
        <f>_xlfn.XLOOKUP(C811,'County PPHU'!$B$3:$B$17,'County PPHU'!$F$3:$F$17)</f>
        <v>2.2993893610879113</v>
      </c>
      <c r="E811" s="59" t="s">
        <v>160</v>
      </c>
      <c r="F811" s="56">
        <f>_xlfn.XLOOKUP(E811,CDP!B:B,CDP!C:C)</f>
        <v>380219</v>
      </c>
      <c r="G811" s="56">
        <f>_xlfn.XLOOKUP(E811,CDP!B:B,CDP!D:D)</f>
        <v>389516</v>
      </c>
      <c r="H811" s="56">
        <f>_xlfn.XLOOKUP(E811,CDP!B:B,CDP!E:E)</f>
        <v>399070</v>
      </c>
      <c r="I811" s="56">
        <f>_xlfn.XLOOKUP(E811,CDP!B:B,CDP!F:F)</f>
        <v>416504</v>
      </c>
      <c r="J811" s="57">
        <f t="shared" si="43"/>
        <v>2.4451697574292709E-2</v>
      </c>
      <c r="K811" s="57">
        <f t="shared" si="44"/>
        <v>2.4527875620000205E-2</v>
      </c>
      <c r="L811" s="57">
        <f t="shared" si="42"/>
        <v>4.3686571278221863E-2</v>
      </c>
    </row>
    <row r="812" spans="1:12" x14ac:dyDescent="0.3">
      <c r="A812" s="7" t="s">
        <v>1818</v>
      </c>
      <c r="B812" s="7" t="s">
        <v>1819</v>
      </c>
      <c r="C812" s="7" t="s">
        <v>517</v>
      </c>
      <c r="D812" s="53">
        <f>_xlfn.XLOOKUP(C812,'County PPHU'!$B$3:$B$17,'County PPHU'!$F$3:$F$17)</f>
        <v>2.2993893610879113</v>
      </c>
      <c r="E812" s="58" t="s">
        <v>88</v>
      </c>
      <c r="F812" s="56">
        <f>_xlfn.XLOOKUP(E812,CDP!B:B,CDP!C:C)</f>
        <v>63500</v>
      </c>
      <c r="G812" s="56">
        <f>_xlfn.XLOOKUP(E812,CDP!B:B,CDP!D:D)</f>
        <v>71693</v>
      </c>
      <c r="H812" s="56">
        <f>_xlfn.XLOOKUP(E812,CDP!B:B,CDP!E:E)</f>
        <v>79926</v>
      </c>
      <c r="I812" s="56">
        <f>_xlfn.XLOOKUP(E812,CDP!B:B,CDP!F:F)</f>
        <v>95534</v>
      </c>
      <c r="J812" s="57">
        <f t="shared" si="43"/>
        <v>0.1290236220472441</v>
      </c>
      <c r="K812" s="57">
        <f t="shared" si="44"/>
        <v>0.11483687389284868</v>
      </c>
      <c r="L812" s="57">
        <f t="shared" si="42"/>
        <v>0.19528063458699296</v>
      </c>
    </row>
    <row r="813" spans="1:12" x14ac:dyDescent="0.3">
      <c r="A813" s="7" t="s">
        <v>1820</v>
      </c>
      <c r="B813" s="7" t="s">
        <v>1821</v>
      </c>
      <c r="C813" s="7" t="s">
        <v>517</v>
      </c>
      <c r="D813" s="53">
        <f>_xlfn.XLOOKUP(C813,'County PPHU'!$B$3:$B$17,'County PPHU'!$F$3:$F$17)</f>
        <v>2.2993893610879113</v>
      </c>
      <c r="E813" s="59" t="s">
        <v>160</v>
      </c>
      <c r="F813" s="56">
        <f>_xlfn.XLOOKUP(E813,CDP!B:B,CDP!C:C)</f>
        <v>380219</v>
      </c>
      <c r="G813" s="56">
        <f>_xlfn.XLOOKUP(E813,CDP!B:B,CDP!D:D)</f>
        <v>389516</v>
      </c>
      <c r="H813" s="56">
        <f>_xlfn.XLOOKUP(E813,CDP!B:B,CDP!E:E)</f>
        <v>399070</v>
      </c>
      <c r="I813" s="56">
        <f>_xlfn.XLOOKUP(E813,CDP!B:B,CDP!F:F)</f>
        <v>416504</v>
      </c>
      <c r="J813" s="57">
        <f t="shared" si="43"/>
        <v>2.4451697574292709E-2</v>
      </c>
      <c r="K813" s="57">
        <f t="shared" si="44"/>
        <v>2.4527875620000205E-2</v>
      </c>
      <c r="L813" s="57">
        <f t="shared" si="42"/>
        <v>4.3686571278221863E-2</v>
      </c>
    </row>
    <row r="814" spans="1:12" x14ac:dyDescent="0.3">
      <c r="A814" s="7" t="s">
        <v>1822</v>
      </c>
      <c r="B814" s="7" t="s">
        <v>1823</v>
      </c>
      <c r="C814" s="7" t="s">
        <v>517</v>
      </c>
      <c r="D814" s="53">
        <f>_xlfn.XLOOKUP(C814,'County PPHU'!$B$3:$B$17,'County PPHU'!$F$3:$F$17)</f>
        <v>2.2993893610879113</v>
      </c>
      <c r="E814" s="60" t="s">
        <v>160</v>
      </c>
      <c r="F814" s="56">
        <f>_xlfn.XLOOKUP(E814,CDP!B:B,CDP!C:C)</f>
        <v>380219</v>
      </c>
      <c r="G814" s="56">
        <f>_xlfn.XLOOKUP(E814,CDP!B:B,CDP!D:D)</f>
        <v>389516</v>
      </c>
      <c r="H814" s="56">
        <f>_xlfn.XLOOKUP(E814,CDP!B:B,CDP!E:E)</f>
        <v>399070</v>
      </c>
      <c r="I814" s="56">
        <f>_xlfn.XLOOKUP(E814,CDP!B:B,CDP!F:F)</f>
        <v>416504</v>
      </c>
      <c r="J814" s="57">
        <f t="shared" si="43"/>
        <v>2.4451697574292709E-2</v>
      </c>
      <c r="K814" s="57">
        <f t="shared" si="44"/>
        <v>2.4527875620000205E-2</v>
      </c>
      <c r="L814" s="57">
        <f t="shared" si="42"/>
        <v>4.3686571278221863E-2</v>
      </c>
    </row>
    <row r="815" spans="1:12" x14ac:dyDescent="0.3">
      <c r="A815" s="7" t="s">
        <v>1824</v>
      </c>
      <c r="B815" s="7" t="s">
        <v>1825</v>
      </c>
      <c r="C815" s="7" t="s">
        <v>1191</v>
      </c>
      <c r="D815" s="53">
        <f>_xlfn.XLOOKUP(C815,'County PPHU'!$B$3:$B$17,'County PPHU'!$F$3:$F$17)</f>
        <v>2.4789796441812206</v>
      </c>
      <c r="E815" s="60" t="s">
        <v>161</v>
      </c>
      <c r="F815" s="56">
        <f>_xlfn.XLOOKUP(E815,CDP!B:B,CDP!C:C)</f>
        <v>226400</v>
      </c>
      <c r="G815" s="56">
        <f>_xlfn.XLOOKUP(E815,CDP!B:B,CDP!D:D)</f>
        <v>252600</v>
      </c>
      <c r="H815" s="56">
        <f>_xlfn.XLOOKUP(E815,CDP!B:B,CDP!E:E)</f>
        <v>283900</v>
      </c>
      <c r="I815" s="56">
        <f>_xlfn.XLOOKUP(E815,CDP!B:B,CDP!F:F)</f>
        <v>345300</v>
      </c>
      <c r="J815" s="57">
        <f t="shared" si="43"/>
        <v>0.1157243816254417</v>
      </c>
      <c r="K815" s="57">
        <f t="shared" si="44"/>
        <v>0.12391132224861441</v>
      </c>
      <c r="L815" s="57">
        <f t="shared" si="42"/>
        <v>0.21627333568157803</v>
      </c>
    </row>
    <row r="816" spans="1:12" x14ac:dyDescent="0.3">
      <c r="A816" s="7" t="s">
        <v>1826</v>
      </c>
      <c r="B816" s="7" t="s">
        <v>1827</v>
      </c>
      <c r="C816" s="7" t="s">
        <v>1191</v>
      </c>
      <c r="D816" s="53">
        <f>_xlfn.XLOOKUP(C816,'County PPHU'!$B$3:$B$17,'County PPHU'!$F$3:$F$17)</f>
        <v>2.4789796441812206</v>
      </c>
      <c r="E816" s="61" t="s">
        <v>52</v>
      </c>
      <c r="F816" s="56">
        <f>_xlfn.XLOOKUP(E816,CDP!B:B,CDP!C:C)</f>
        <v>18300</v>
      </c>
      <c r="G816" s="56">
        <f>_xlfn.XLOOKUP(E816,CDP!B:B,CDP!D:D)</f>
        <v>21800</v>
      </c>
      <c r="H816" s="56">
        <f>_xlfn.XLOOKUP(E816,CDP!B:B,CDP!E:E)</f>
        <v>31600</v>
      </c>
      <c r="I816" s="56">
        <f>_xlfn.XLOOKUP(E816,CDP!B:B,CDP!F:F)</f>
        <v>64700</v>
      </c>
      <c r="J816" s="57">
        <f t="shared" si="43"/>
        <v>0.19125683060109289</v>
      </c>
      <c r="K816" s="57">
        <f t="shared" si="44"/>
        <v>0.44954128440366975</v>
      </c>
      <c r="L816" s="57">
        <f t="shared" si="42"/>
        <v>1.0474683544303798</v>
      </c>
    </row>
    <row r="817" spans="1:12" x14ac:dyDescent="0.3">
      <c r="A817" s="7" t="s">
        <v>1828</v>
      </c>
      <c r="B817" s="7" t="s">
        <v>1829</v>
      </c>
      <c r="C817" s="7" t="s">
        <v>1355</v>
      </c>
      <c r="D817" s="53">
        <f>_xlfn.XLOOKUP(C817,'County PPHU'!$B$3:$B$17,'County PPHU'!$F$3:$F$17)</f>
        <v>2.0542413859078494</v>
      </c>
      <c r="E817" s="61" t="s">
        <v>36</v>
      </c>
      <c r="F817" s="56">
        <f>_xlfn.XLOOKUP(E817,CDP!B:B,CDP!C:C)</f>
        <v>14798.655404067267</v>
      </c>
      <c r="G817" s="56">
        <f>_xlfn.XLOOKUP(E817,CDP!B:B,CDP!D:D)</f>
        <v>15875.81898425781</v>
      </c>
      <c r="H817" s="56">
        <f>_xlfn.XLOOKUP(E817,CDP!B:B,CDP!E:E)</f>
        <v>16701.00519836356</v>
      </c>
      <c r="I817" s="56">
        <f>_xlfn.XLOOKUP(E817,CDP!B:B,CDP!F:F)</f>
        <v>18156.552880431969</v>
      </c>
      <c r="J817" s="57">
        <f t="shared" si="43"/>
        <v>7.2787935848178151E-2</v>
      </c>
      <c r="K817" s="57">
        <f t="shared" si="44"/>
        <v>5.197755246037955E-2</v>
      </c>
      <c r="L817" s="57">
        <f t="shared" si="42"/>
        <v>8.7153297947061892E-2</v>
      </c>
    </row>
    <row r="818" spans="1:12" x14ac:dyDescent="0.3">
      <c r="A818" s="7" t="s">
        <v>1830</v>
      </c>
      <c r="B818" s="7" t="s">
        <v>1831</v>
      </c>
      <c r="C818" s="7" t="s">
        <v>1355</v>
      </c>
      <c r="D818" s="53">
        <f>_xlfn.XLOOKUP(C818,'County PPHU'!$B$3:$B$17,'County PPHU'!$F$3:$F$17)</f>
        <v>2.0542413859078494</v>
      </c>
      <c r="E818" s="61" t="s">
        <v>38</v>
      </c>
      <c r="F818" s="56">
        <f>_xlfn.XLOOKUP(E818,CDP!B:B,CDP!C:C)</f>
        <v>5080.3585020179817</v>
      </c>
      <c r="G818" s="56">
        <f>_xlfn.XLOOKUP(E818,CDP!B:B,CDP!D:D)</f>
        <v>5434.2214815530597</v>
      </c>
      <c r="H818" s="56">
        <f>_xlfn.XLOOKUP(E818,CDP!B:B,CDP!E:E)</f>
        <v>5791.0324309437701</v>
      </c>
      <c r="I818" s="56">
        <f>_xlfn.XLOOKUP(E818,CDP!B:B,CDP!F:F)</f>
        <v>6535.7298212637788</v>
      </c>
      <c r="J818" s="57">
        <f t="shared" si="43"/>
        <v>6.9653151326726101E-2</v>
      </c>
      <c r="K818" s="57">
        <f t="shared" si="44"/>
        <v>6.5659993911167669E-2</v>
      </c>
      <c r="L818" s="57">
        <f t="shared" si="42"/>
        <v>0.12859492658697555</v>
      </c>
    </row>
    <row r="819" spans="1:12" x14ac:dyDescent="0.3">
      <c r="A819" s="7" t="s">
        <v>1832</v>
      </c>
      <c r="B819" s="7" t="s">
        <v>1833</v>
      </c>
      <c r="C819" s="7" t="s">
        <v>1355</v>
      </c>
      <c r="D819" s="53">
        <f>_xlfn.XLOOKUP(C819,'County PPHU'!$B$3:$B$17,'County PPHU'!$F$3:$F$17)</f>
        <v>2.0542413859078494</v>
      </c>
      <c r="E819" s="58" t="s">
        <v>38</v>
      </c>
      <c r="F819" s="56">
        <f>_xlfn.XLOOKUP(E819,CDP!B:B,CDP!C:C)</f>
        <v>5080.3585020179817</v>
      </c>
      <c r="G819" s="56">
        <f>_xlfn.XLOOKUP(E819,CDP!B:B,CDP!D:D)</f>
        <v>5434.2214815530597</v>
      </c>
      <c r="H819" s="56">
        <f>_xlfn.XLOOKUP(E819,CDP!B:B,CDP!E:E)</f>
        <v>5791.0324309437701</v>
      </c>
      <c r="I819" s="56">
        <f>_xlfn.XLOOKUP(E819,CDP!B:B,CDP!F:F)</f>
        <v>6535.7298212637788</v>
      </c>
      <c r="J819" s="57">
        <f t="shared" si="43"/>
        <v>6.9653151326726101E-2</v>
      </c>
      <c r="K819" s="57">
        <f t="shared" si="44"/>
        <v>6.5659993911167669E-2</v>
      </c>
      <c r="L819" s="57">
        <f t="shared" si="42"/>
        <v>0.12859492658697555</v>
      </c>
    </row>
    <row r="820" spans="1:12" x14ac:dyDescent="0.3">
      <c r="A820" s="7" t="s">
        <v>1834</v>
      </c>
      <c r="B820" s="7" t="s">
        <v>1835</v>
      </c>
      <c r="C820" s="7" t="s">
        <v>1355</v>
      </c>
      <c r="D820" s="53">
        <f>_xlfn.XLOOKUP(C820,'County PPHU'!$B$3:$B$17,'County PPHU'!$F$3:$F$17)</f>
        <v>2.0542413859078494</v>
      </c>
      <c r="E820" s="61" t="s">
        <v>30</v>
      </c>
      <c r="F820" s="56">
        <f>_xlfn.XLOOKUP(E820,CDP!B:B,CDP!C:C)</f>
        <v>13300.31163919026</v>
      </c>
      <c r="G820" s="56">
        <f>_xlfn.XLOOKUP(E820,CDP!B:B,CDP!D:D)</f>
        <v>14372.068991457189</v>
      </c>
      <c r="H820" s="56">
        <f>_xlfn.XLOOKUP(E820,CDP!B:B,CDP!E:E)</f>
        <v>15452.575010463441</v>
      </c>
      <c r="I820" s="56">
        <f>_xlfn.XLOOKUP(E820,CDP!B:B,CDP!F:F)</f>
        <v>17700.193288923856</v>
      </c>
      <c r="J820" s="57">
        <f t="shared" si="43"/>
        <v>8.0581371425081746E-2</v>
      </c>
      <c r="K820" s="57">
        <f t="shared" si="44"/>
        <v>7.5180965221396376E-2</v>
      </c>
      <c r="L820" s="57">
        <f t="shared" si="42"/>
        <v>0.14545266901720133</v>
      </c>
    </row>
    <row r="821" spans="1:12" x14ac:dyDescent="0.3">
      <c r="A821" s="7" t="s">
        <v>1836</v>
      </c>
      <c r="B821" s="7" t="s">
        <v>1837</v>
      </c>
      <c r="C821" s="7" t="s">
        <v>1355</v>
      </c>
      <c r="D821" s="53">
        <f>_xlfn.XLOOKUP(C821,'County PPHU'!$B$3:$B$17,'County PPHU'!$F$3:$F$17)</f>
        <v>2.0542413859078494</v>
      </c>
      <c r="E821" s="60" t="s">
        <v>163</v>
      </c>
      <c r="F821" s="56">
        <f>_xlfn.XLOOKUP(E821,CDP!B:B,CDP!C:C)</f>
        <v>98578.2044827051</v>
      </c>
      <c r="G821" s="56">
        <f>_xlfn.XLOOKUP(E821,CDP!B:B,CDP!D:D)</f>
        <v>103938.69097719999</v>
      </c>
      <c r="H821" s="56">
        <f>_xlfn.XLOOKUP(E821,CDP!B:B,CDP!E:E)</f>
        <v>107729.39274194444</v>
      </c>
      <c r="I821" s="56">
        <f>_xlfn.XLOOKUP(E821,CDP!B:B,CDP!F:F)</f>
        <v>114322.31397090633</v>
      </c>
      <c r="J821" s="57">
        <f t="shared" si="43"/>
        <v>5.4378009039872048E-2</v>
      </c>
      <c r="K821" s="57">
        <f t="shared" si="44"/>
        <v>3.647055518118824E-2</v>
      </c>
      <c r="L821" s="57">
        <f t="shared" si="42"/>
        <v>6.1198908312373082E-2</v>
      </c>
    </row>
    <row r="822" spans="1:12" x14ac:dyDescent="0.3">
      <c r="A822" s="7" t="s">
        <v>1838</v>
      </c>
      <c r="B822" s="7" t="s">
        <v>1839</v>
      </c>
      <c r="C822" s="7" t="s">
        <v>1625</v>
      </c>
      <c r="D822" s="53">
        <f>_xlfn.XLOOKUP(C822,'County PPHU'!$B$3:$B$17,'County PPHU'!$F$3:$F$17)</f>
        <v>1.8480857238531085</v>
      </c>
      <c r="E822" s="61" t="s">
        <v>118</v>
      </c>
      <c r="F822" s="56">
        <f>_xlfn.XLOOKUP(E822,CDP!B:B,CDP!C:C)</f>
        <v>2418.3501237172118</v>
      </c>
      <c r="G822" s="56">
        <f>_xlfn.XLOOKUP(E822,CDP!B:B,CDP!D:D)</f>
        <v>2413.1244545901359</v>
      </c>
      <c r="H822" s="56">
        <f>_xlfn.XLOOKUP(E822,CDP!B:B,CDP!E:E)</f>
        <v>2404.7318283312911</v>
      </c>
      <c r="I822" s="56">
        <f>_xlfn.XLOOKUP(E822,CDP!B:B,CDP!F:F)</f>
        <v>2389.6059093719682</v>
      </c>
      <c r="J822" s="57">
        <f t="shared" si="43"/>
        <v>-2.160840597821951E-3</v>
      </c>
      <c r="K822" s="57">
        <f t="shared" si="44"/>
        <v>-3.4779085856432661E-3</v>
      </c>
      <c r="L822" s="57">
        <f t="shared" si="42"/>
        <v>-6.2900647719289363E-3</v>
      </c>
    </row>
    <row r="823" spans="1:12" x14ac:dyDescent="0.3">
      <c r="A823" s="7" t="s">
        <v>1840</v>
      </c>
      <c r="B823" s="7" t="s">
        <v>1841</v>
      </c>
      <c r="C823" s="7" t="s">
        <v>1625</v>
      </c>
      <c r="D823" s="53">
        <f>_xlfn.XLOOKUP(C823,'County PPHU'!$B$3:$B$17,'County PPHU'!$F$3:$F$17)</f>
        <v>1.8480857238531085</v>
      </c>
      <c r="E823" s="61" t="s">
        <v>118</v>
      </c>
      <c r="F823" s="56">
        <f>_xlfn.XLOOKUP(E823,CDP!B:B,CDP!C:C)</f>
        <v>2418.3501237172118</v>
      </c>
      <c r="G823" s="56">
        <f>_xlfn.XLOOKUP(E823,CDP!B:B,CDP!D:D)</f>
        <v>2413.1244545901359</v>
      </c>
      <c r="H823" s="56">
        <f>_xlfn.XLOOKUP(E823,CDP!B:B,CDP!E:E)</f>
        <v>2404.7318283312911</v>
      </c>
      <c r="I823" s="56">
        <f>_xlfn.XLOOKUP(E823,CDP!B:B,CDP!F:F)</f>
        <v>2389.6059093719682</v>
      </c>
      <c r="J823" s="57">
        <f t="shared" si="43"/>
        <v>-2.160840597821951E-3</v>
      </c>
      <c r="K823" s="57">
        <f t="shared" si="44"/>
        <v>-3.4779085856432661E-3</v>
      </c>
      <c r="L823" s="57">
        <f t="shared" si="42"/>
        <v>-6.2900647719289363E-3</v>
      </c>
    </row>
    <row r="824" spans="1:12" x14ac:dyDescent="0.3">
      <c r="A824" s="7" t="s">
        <v>1842</v>
      </c>
      <c r="B824" s="7" t="s">
        <v>1843</v>
      </c>
      <c r="C824" s="7" t="s">
        <v>1625</v>
      </c>
      <c r="D824" s="53">
        <f>_xlfn.XLOOKUP(C824,'County PPHU'!$B$3:$B$17,'County PPHU'!$F$3:$F$17)</f>
        <v>1.8480857238531085</v>
      </c>
      <c r="E824" s="61" t="s">
        <v>118</v>
      </c>
      <c r="F824" s="56">
        <f>_xlfn.XLOOKUP(E824,CDP!B:B,CDP!C:C)</f>
        <v>2418.3501237172118</v>
      </c>
      <c r="G824" s="56">
        <f>_xlfn.XLOOKUP(E824,CDP!B:B,CDP!D:D)</f>
        <v>2413.1244545901359</v>
      </c>
      <c r="H824" s="56">
        <f>_xlfn.XLOOKUP(E824,CDP!B:B,CDP!E:E)</f>
        <v>2404.7318283312911</v>
      </c>
      <c r="I824" s="56">
        <f>_xlfn.XLOOKUP(E824,CDP!B:B,CDP!F:F)</f>
        <v>2389.6059093719682</v>
      </c>
      <c r="J824" s="57">
        <f t="shared" si="43"/>
        <v>-2.160840597821951E-3</v>
      </c>
      <c r="K824" s="57">
        <f t="shared" si="44"/>
        <v>-3.4779085856432661E-3</v>
      </c>
      <c r="L824" s="57">
        <f t="shared" si="42"/>
        <v>-6.2900647719289363E-3</v>
      </c>
    </row>
    <row r="825" spans="1:12" x14ac:dyDescent="0.3">
      <c r="A825" s="7" t="s">
        <v>1844</v>
      </c>
      <c r="B825" s="7" t="s">
        <v>1845</v>
      </c>
      <c r="C825" s="7" t="s">
        <v>517</v>
      </c>
      <c r="D825" s="53">
        <f>_xlfn.XLOOKUP(C825,'County PPHU'!$B$3:$B$17,'County PPHU'!$F$3:$F$17)</f>
        <v>2.2993893610879113</v>
      </c>
      <c r="E825" s="61" t="s">
        <v>149</v>
      </c>
      <c r="F825" s="56">
        <f>_xlfn.XLOOKUP(E825,CDP!B:B,CDP!C:C)</f>
        <v>563427</v>
      </c>
      <c r="G825" s="56">
        <f>_xlfn.XLOOKUP(E825,CDP!B:B,CDP!D:D)</f>
        <v>574178</v>
      </c>
      <c r="H825" s="56">
        <f>_xlfn.XLOOKUP(E825,CDP!B:B,CDP!E:E)</f>
        <v>585664</v>
      </c>
      <c r="I825" s="56">
        <f>_xlfn.XLOOKUP(E825,CDP!B:B,CDP!F:F)</f>
        <v>605445</v>
      </c>
      <c r="J825" s="57">
        <f t="shared" si="43"/>
        <v>1.9081442671366477E-2</v>
      </c>
      <c r="K825" s="57">
        <f t="shared" si="44"/>
        <v>2.0004249553274421E-2</v>
      </c>
      <c r="L825" s="57">
        <f t="shared" si="42"/>
        <v>3.3775338760791168E-2</v>
      </c>
    </row>
    <row r="826" spans="1:12" x14ac:dyDescent="0.3">
      <c r="A826" s="7" t="s">
        <v>1846</v>
      </c>
      <c r="B826" s="7" t="s">
        <v>1847</v>
      </c>
      <c r="C826" s="7" t="s">
        <v>517</v>
      </c>
      <c r="D826" s="53">
        <f>_xlfn.XLOOKUP(C826,'County PPHU'!$B$3:$B$17,'County PPHU'!$F$3:$F$17)</f>
        <v>2.2993893610879113</v>
      </c>
      <c r="E826" s="61" t="s">
        <v>88</v>
      </c>
      <c r="F826" s="56">
        <f>_xlfn.XLOOKUP(E826,CDP!B:B,CDP!C:C)</f>
        <v>63500</v>
      </c>
      <c r="G826" s="56">
        <f>_xlfn.XLOOKUP(E826,CDP!B:B,CDP!D:D)</f>
        <v>71693</v>
      </c>
      <c r="H826" s="56">
        <f>_xlfn.XLOOKUP(E826,CDP!B:B,CDP!E:E)</f>
        <v>79926</v>
      </c>
      <c r="I826" s="56">
        <f>_xlfn.XLOOKUP(E826,CDP!B:B,CDP!F:F)</f>
        <v>95534</v>
      </c>
      <c r="J826" s="57">
        <f t="shared" si="43"/>
        <v>0.1290236220472441</v>
      </c>
      <c r="K826" s="57">
        <f t="shared" si="44"/>
        <v>0.11483687389284868</v>
      </c>
      <c r="L826" s="57">
        <f t="shared" si="42"/>
        <v>0.19528063458699296</v>
      </c>
    </row>
    <row r="827" spans="1:12" x14ac:dyDescent="0.3">
      <c r="A827" s="7" t="s">
        <v>1848</v>
      </c>
      <c r="B827" s="7" t="s">
        <v>1849</v>
      </c>
      <c r="C827" s="7" t="s">
        <v>234</v>
      </c>
      <c r="D827" s="53">
        <f>_xlfn.XLOOKUP(C827,'County PPHU'!$B$3:$B$17,'County PPHU'!$F$3:$F$17)</f>
        <v>2.3355488531426869</v>
      </c>
      <c r="E827" s="61" t="s">
        <v>20</v>
      </c>
      <c r="F827" s="56">
        <f>_xlfn.XLOOKUP(E827,CDP!B:B,CDP!C:C)</f>
        <v>5450.6747711523321</v>
      </c>
      <c r="G827" s="56">
        <f>_xlfn.XLOOKUP(E827,CDP!B:B,CDP!D:D)</f>
        <v>5456.0632815145254</v>
      </c>
      <c r="H827" s="56">
        <f>_xlfn.XLOOKUP(E827,CDP!B:B,CDP!E:E)</f>
        <v>5436.8762196104408</v>
      </c>
      <c r="I827" s="56">
        <f>_xlfn.XLOOKUP(E827,CDP!B:B,CDP!F:F)</f>
        <v>5401.1480059465175</v>
      </c>
      <c r="J827" s="57">
        <f t="shared" si="43"/>
        <v>9.8859509848431325E-4</v>
      </c>
      <c r="K827" s="57">
        <f t="shared" si="44"/>
        <v>-3.5166494437649928E-3</v>
      </c>
      <c r="L827" s="57">
        <f t="shared" si="42"/>
        <v>-6.5714598274380512E-3</v>
      </c>
    </row>
    <row r="828" spans="1:12" x14ac:dyDescent="0.3">
      <c r="A828" s="7" t="s">
        <v>1850</v>
      </c>
      <c r="B828" s="7" t="s">
        <v>1851</v>
      </c>
      <c r="C828" s="7" t="s">
        <v>788</v>
      </c>
      <c r="D828" s="53">
        <f>_xlfn.XLOOKUP(C828,'County PPHU'!$B$3:$B$17,'County PPHU'!$F$3:$F$17)</f>
        <v>1.8880370406437847</v>
      </c>
      <c r="E828" s="61" t="s">
        <v>158</v>
      </c>
      <c r="F828" s="56">
        <f>_xlfn.XLOOKUP(E828,CDP!B:B,CDP!C:C)</f>
        <v>91898.241838093003</v>
      </c>
      <c r="G828" s="56">
        <f>_xlfn.XLOOKUP(E828,CDP!B:B,CDP!D:D)</f>
        <v>98576.554272772089</v>
      </c>
      <c r="H828" s="56">
        <f>_xlfn.XLOOKUP(E828,CDP!B:B,CDP!E:E)</f>
        <v>103550.4549832261</v>
      </c>
      <c r="I828" s="56">
        <f>_xlfn.XLOOKUP(E828,CDP!B:B,CDP!F:F)</f>
        <v>112961.54632781442</v>
      </c>
      <c r="J828" s="57">
        <f t="shared" si="43"/>
        <v>7.2670731246904444E-2</v>
      </c>
      <c r="K828" s="57">
        <f t="shared" si="44"/>
        <v>5.0457238510190572E-2</v>
      </c>
      <c r="L828" s="57">
        <f t="shared" si="42"/>
        <v>9.0884113895132582E-2</v>
      </c>
    </row>
    <row r="829" spans="1:12" x14ac:dyDescent="0.3">
      <c r="A829" s="7" t="s">
        <v>8</v>
      </c>
      <c r="B829" s="7" t="s">
        <v>1852</v>
      </c>
      <c r="C829" s="7" t="s">
        <v>788</v>
      </c>
      <c r="D829" s="53">
        <f>_xlfn.XLOOKUP(C829,'County PPHU'!$B$3:$B$17,'County PPHU'!$F$3:$F$17)</f>
        <v>1.8880370406437847</v>
      </c>
      <c r="E829" s="61" t="s">
        <v>78</v>
      </c>
      <c r="F829" s="56">
        <f>_xlfn.XLOOKUP(E829,CDP!B:B,CDP!C:C)</f>
        <v>61590.95408792291</v>
      </c>
      <c r="G829" s="56">
        <f>_xlfn.XLOOKUP(E829,CDP!B:B,CDP!D:D)</f>
        <v>64177.884159220353</v>
      </c>
      <c r="H829" s="56">
        <f>_xlfn.XLOOKUP(E829,CDP!B:B,CDP!E:E)</f>
        <v>65721.292239055037</v>
      </c>
      <c r="I829" s="56">
        <f>_xlfn.XLOOKUP(E829,CDP!B:B,CDP!F:F)</f>
        <v>68686.232058689653</v>
      </c>
      <c r="J829" s="57">
        <f t="shared" si="43"/>
        <v>4.2001785970136533E-2</v>
      </c>
      <c r="K829" s="57">
        <f t="shared" si="44"/>
        <v>2.4048908748777201E-2</v>
      </c>
      <c r="L829" s="57">
        <f t="shared" si="42"/>
        <v>4.5113839345244842E-2</v>
      </c>
    </row>
    <row r="830" spans="1:12" x14ac:dyDescent="0.3">
      <c r="A830" s="7" t="s">
        <v>1853</v>
      </c>
      <c r="B830" s="7" t="s">
        <v>1854</v>
      </c>
      <c r="C830" s="7" t="s">
        <v>517</v>
      </c>
      <c r="D830" s="53">
        <f>_xlfn.XLOOKUP(C830,'County PPHU'!$B$3:$B$17,'County PPHU'!$F$3:$F$17)</f>
        <v>2.2993893610879113</v>
      </c>
      <c r="E830" s="61" t="s">
        <v>149</v>
      </c>
      <c r="F830" s="56">
        <f>_xlfn.XLOOKUP(E830,CDP!B:B,CDP!C:C)</f>
        <v>563427</v>
      </c>
      <c r="G830" s="56">
        <f>_xlfn.XLOOKUP(E830,CDP!B:B,CDP!D:D)</f>
        <v>574178</v>
      </c>
      <c r="H830" s="56">
        <f>_xlfn.XLOOKUP(E830,CDP!B:B,CDP!E:E)</f>
        <v>585664</v>
      </c>
      <c r="I830" s="56">
        <f>_xlfn.XLOOKUP(E830,CDP!B:B,CDP!F:F)</f>
        <v>605445</v>
      </c>
      <c r="J830" s="57">
        <f t="shared" si="43"/>
        <v>1.9081442671366477E-2</v>
      </c>
      <c r="K830" s="57">
        <f t="shared" si="44"/>
        <v>2.0004249553274421E-2</v>
      </c>
      <c r="L830" s="57">
        <f t="shared" si="42"/>
        <v>3.3775338760791168E-2</v>
      </c>
    </row>
    <row r="831" spans="1:12" x14ac:dyDescent="0.3">
      <c r="A831" s="7" t="s">
        <v>1855</v>
      </c>
      <c r="B831" s="7" t="s">
        <v>1856</v>
      </c>
      <c r="C831" s="7" t="s">
        <v>517</v>
      </c>
      <c r="D831" s="53">
        <f>_xlfn.XLOOKUP(C831,'County PPHU'!$B$3:$B$17,'County PPHU'!$F$3:$F$17)</f>
        <v>2.2993893610879113</v>
      </c>
      <c r="E831" s="59" t="s">
        <v>160</v>
      </c>
      <c r="F831" s="56">
        <f>_xlfn.XLOOKUP(E831,CDP!B:B,CDP!C:C)</f>
        <v>380219</v>
      </c>
      <c r="G831" s="56">
        <f>_xlfn.XLOOKUP(E831,CDP!B:B,CDP!D:D)</f>
        <v>389516</v>
      </c>
      <c r="H831" s="56">
        <f>_xlfn.XLOOKUP(E831,CDP!B:B,CDP!E:E)</f>
        <v>399070</v>
      </c>
      <c r="I831" s="56">
        <f>_xlfn.XLOOKUP(E831,CDP!B:B,CDP!F:F)</f>
        <v>416504</v>
      </c>
      <c r="J831" s="57">
        <f t="shared" si="43"/>
        <v>2.4451697574292709E-2</v>
      </c>
      <c r="K831" s="57">
        <f t="shared" si="44"/>
        <v>2.4527875620000205E-2</v>
      </c>
      <c r="L831" s="57">
        <f t="shared" si="42"/>
        <v>4.3686571278221863E-2</v>
      </c>
    </row>
    <row r="832" spans="1:12" x14ac:dyDescent="0.3">
      <c r="A832" s="7" t="s">
        <v>1857</v>
      </c>
      <c r="B832" s="7" t="s">
        <v>1858</v>
      </c>
      <c r="C832" s="7" t="s">
        <v>1191</v>
      </c>
      <c r="D832" s="53">
        <f>_xlfn.XLOOKUP(C832,'County PPHU'!$B$3:$B$17,'County PPHU'!$F$3:$F$17)</f>
        <v>2.4789796441812206</v>
      </c>
      <c r="E832" s="60" t="s">
        <v>161</v>
      </c>
      <c r="F832" s="56">
        <f>_xlfn.XLOOKUP(E832,CDP!B:B,CDP!C:C)</f>
        <v>226400</v>
      </c>
      <c r="G832" s="56">
        <f>_xlfn.XLOOKUP(E832,CDP!B:B,CDP!D:D)</f>
        <v>252600</v>
      </c>
      <c r="H832" s="56">
        <f>_xlfn.XLOOKUP(E832,CDP!B:B,CDP!E:E)</f>
        <v>283900</v>
      </c>
      <c r="I832" s="56">
        <f>_xlfn.XLOOKUP(E832,CDP!B:B,CDP!F:F)</f>
        <v>345300</v>
      </c>
      <c r="J832" s="57">
        <f t="shared" si="43"/>
        <v>0.1157243816254417</v>
      </c>
      <c r="K832" s="57">
        <f t="shared" si="44"/>
        <v>0.12391132224861441</v>
      </c>
      <c r="L832" s="57">
        <f t="shared" si="42"/>
        <v>0.21627333568157803</v>
      </c>
    </row>
    <row r="833" spans="1:12" x14ac:dyDescent="0.3">
      <c r="A833" s="7" t="s">
        <v>1859</v>
      </c>
      <c r="B833" s="7" t="s">
        <v>1860</v>
      </c>
      <c r="C833" s="7" t="s">
        <v>1355</v>
      </c>
      <c r="D833" s="53">
        <f>_xlfn.XLOOKUP(C833,'County PPHU'!$B$3:$B$17,'County PPHU'!$F$3:$F$17)</f>
        <v>2.0542413859078494</v>
      </c>
      <c r="E833" s="61" t="s">
        <v>116</v>
      </c>
      <c r="F833" s="56">
        <f>_xlfn.XLOOKUP(E833,CDP!B:B,CDP!C:C)</f>
        <v>50330.409166521917</v>
      </c>
      <c r="G833" s="56">
        <f>_xlfn.XLOOKUP(E833,CDP!B:B,CDP!D:D)</f>
        <v>52648.735514541971</v>
      </c>
      <c r="H833" s="56">
        <f>_xlfn.XLOOKUP(E833,CDP!B:B,CDP!E:E)</f>
        <v>54190.658804777428</v>
      </c>
      <c r="I833" s="56">
        <f>_xlfn.XLOOKUP(E833,CDP!B:B,CDP!F:F)</f>
        <v>56841.155383735146</v>
      </c>
      <c r="J833" s="57">
        <f t="shared" si="43"/>
        <v>4.6062139895380126E-2</v>
      </c>
      <c r="K833" s="57">
        <f t="shared" si="44"/>
        <v>2.9286995692604345E-2</v>
      </c>
      <c r="L833" s="57">
        <f t="shared" si="42"/>
        <v>4.8910580484104606E-2</v>
      </c>
    </row>
    <row r="834" spans="1:12" x14ac:dyDescent="0.3">
      <c r="A834" s="7" t="s">
        <v>1861</v>
      </c>
      <c r="B834" s="7" t="s">
        <v>1862</v>
      </c>
      <c r="C834" s="7" t="s">
        <v>1355</v>
      </c>
      <c r="D834" s="53">
        <f>_xlfn.XLOOKUP(C834,'County PPHU'!$B$3:$B$17,'County PPHU'!$F$3:$F$17)</f>
        <v>2.0542413859078494</v>
      </c>
      <c r="E834" s="61" t="s">
        <v>22</v>
      </c>
      <c r="F834" s="56">
        <f>_xlfn.XLOOKUP(E834,CDP!B:B,CDP!C:C)</f>
        <v>2958.7829734297738</v>
      </c>
      <c r="G834" s="56">
        <f>_xlfn.XLOOKUP(E834,CDP!B:B,CDP!D:D)</f>
        <v>3119.6757007059578</v>
      </c>
      <c r="H834" s="56">
        <f>_xlfn.XLOOKUP(E834,CDP!B:B,CDP!E:E)</f>
        <v>3233.4520054959667</v>
      </c>
      <c r="I834" s="56">
        <f>_xlfn.XLOOKUP(E834,CDP!B:B,CDP!F:F)</f>
        <v>3431.3357383127732</v>
      </c>
      <c r="J834" s="57">
        <f t="shared" si="43"/>
        <v>5.4378009039872104E-2</v>
      </c>
      <c r="K834" s="57">
        <f t="shared" si="44"/>
        <v>3.6470555181188302E-2</v>
      </c>
      <c r="L834" s="57">
        <f t="shared" si="42"/>
        <v>6.1198908312373075E-2</v>
      </c>
    </row>
    <row r="835" spans="1:12" x14ac:dyDescent="0.3">
      <c r="A835" s="7" t="s">
        <v>1863</v>
      </c>
      <c r="B835" s="7" t="s">
        <v>1864</v>
      </c>
      <c r="C835" s="7" t="s">
        <v>1355</v>
      </c>
      <c r="D835" s="53">
        <f>_xlfn.XLOOKUP(C835,'County PPHU'!$B$3:$B$17,'County PPHU'!$F$3:$F$17)</f>
        <v>2.0542413859078494</v>
      </c>
      <c r="E835" s="59" t="s">
        <v>163</v>
      </c>
      <c r="F835" s="56">
        <f>_xlfn.XLOOKUP(E835,CDP!B:B,CDP!C:C)</f>
        <v>98578.2044827051</v>
      </c>
      <c r="G835" s="56">
        <f>_xlfn.XLOOKUP(E835,CDP!B:B,CDP!D:D)</f>
        <v>103938.69097719999</v>
      </c>
      <c r="H835" s="56">
        <f>_xlfn.XLOOKUP(E835,CDP!B:B,CDP!E:E)</f>
        <v>107729.39274194444</v>
      </c>
      <c r="I835" s="56">
        <f>_xlfn.XLOOKUP(E835,CDP!B:B,CDP!F:F)</f>
        <v>114322.31397090633</v>
      </c>
      <c r="J835" s="57">
        <f t="shared" si="43"/>
        <v>5.4378009039872048E-2</v>
      </c>
      <c r="K835" s="57">
        <f t="shared" si="44"/>
        <v>3.647055518118824E-2</v>
      </c>
      <c r="L835" s="57">
        <f t="shared" ref="L835:L886" si="45">(I835-H835)/H835</f>
        <v>6.1198908312373082E-2</v>
      </c>
    </row>
    <row r="836" spans="1:12" x14ac:dyDescent="0.3">
      <c r="A836" s="7" t="s">
        <v>1865</v>
      </c>
      <c r="B836" s="7" t="s">
        <v>1866</v>
      </c>
      <c r="C836" s="7" t="s">
        <v>547</v>
      </c>
      <c r="D836" s="53">
        <f>_xlfn.XLOOKUP(C836,'County PPHU'!$B$3:$B$17,'County PPHU'!$F$3:$F$17)</f>
        <v>2.4615737569814513</v>
      </c>
      <c r="E836" s="61" t="s">
        <v>62</v>
      </c>
      <c r="F836" s="56">
        <f>_xlfn.XLOOKUP(E836,CDP!B:B,CDP!C:C)</f>
        <v>2200</v>
      </c>
      <c r="G836" s="56">
        <f>_xlfn.XLOOKUP(E836,CDP!B:B,CDP!D:D)</f>
        <v>2300</v>
      </c>
      <c r="H836" s="56">
        <f>_xlfn.XLOOKUP(E836,CDP!B:B,CDP!E:E)</f>
        <v>2300</v>
      </c>
      <c r="I836" s="56">
        <f>_xlfn.XLOOKUP(E836,CDP!B:B,CDP!F:F)</f>
        <v>2300</v>
      </c>
      <c r="J836" s="57">
        <f t="shared" si="43"/>
        <v>4.5454545454545456E-2</v>
      </c>
      <c r="K836" s="57">
        <f t="shared" si="44"/>
        <v>0</v>
      </c>
      <c r="L836" s="57">
        <f t="shared" si="45"/>
        <v>0</v>
      </c>
    </row>
    <row r="837" spans="1:12" x14ac:dyDescent="0.3">
      <c r="A837" s="7" t="s">
        <v>1867</v>
      </c>
      <c r="B837" s="7" t="s">
        <v>1868</v>
      </c>
      <c r="C837" s="7" t="s">
        <v>896</v>
      </c>
      <c r="D837" s="53">
        <f>_xlfn.XLOOKUP(C837,'County PPHU'!$B$3:$B$17,'County PPHU'!$F$3:$F$17)</f>
        <v>2.4249454644610071</v>
      </c>
      <c r="E837" s="61" t="s">
        <v>114</v>
      </c>
      <c r="F837" s="56">
        <f>_xlfn.XLOOKUP(E837,CDP!B:B,CDP!C:C)</f>
        <v>4001.7002894853772</v>
      </c>
      <c r="G837" s="56">
        <f>_xlfn.XLOOKUP(E837,CDP!B:B,CDP!D:D)</f>
        <v>3968.9939550359736</v>
      </c>
      <c r="H837" s="56">
        <f>_xlfn.XLOOKUP(E837,CDP!B:B,CDP!E:E)</f>
        <v>3933.2087733172903</v>
      </c>
      <c r="I837" s="56">
        <f>_xlfn.XLOOKUP(E837,CDP!B:B,CDP!F:F)</f>
        <v>3802.7500808832738</v>
      </c>
      <c r="J837" s="57">
        <f t="shared" si="43"/>
        <v>-8.1731094493360107E-3</v>
      </c>
      <c r="K837" s="57">
        <f t="shared" si="44"/>
        <v>-9.0161844850577544E-3</v>
      </c>
      <c r="L837" s="57">
        <f t="shared" si="45"/>
        <v>-3.3168514552047765E-2</v>
      </c>
    </row>
    <row r="838" spans="1:12" x14ac:dyDescent="0.3">
      <c r="A838" s="7" t="s">
        <v>1869</v>
      </c>
      <c r="B838" s="7" t="s">
        <v>1870</v>
      </c>
      <c r="C838" s="7" t="s">
        <v>517</v>
      </c>
      <c r="D838" s="53">
        <f>_xlfn.XLOOKUP(C838,'County PPHU'!$B$3:$B$17,'County PPHU'!$F$3:$F$17)</f>
        <v>2.2993893610879113</v>
      </c>
      <c r="E838" s="59" t="s">
        <v>160</v>
      </c>
      <c r="F838" s="56">
        <f>_xlfn.XLOOKUP(E838,CDP!B:B,CDP!C:C)</f>
        <v>380219</v>
      </c>
      <c r="G838" s="56">
        <f>_xlfn.XLOOKUP(E838,CDP!B:B,CDP!D:D)</f>
        <v>389516</v>
      </c>
      <c r="H838" s="56">
        <f>_xlfn.XLOOKUP(E838,CDP!B:B,CDP!E:E)</f>
        <v>399070</v>
      </c>
      <c r="I838" s="56">
        <f>_xlfn.XLOOKUP(E838,CDP!B:B,CDP!F:F)</f>
        <v>416504</v>
      </c>
      <c r="J838" s="57">
        <f t="shared" si="43"/>
        <v>2.4451697574292709E-2</v>
      </c>
      <c r="K838" s="57">
        <f t="shared" si="44"/>
        <v>2.4527875620000205E-2</v>
      </c>
      <c r="L838" s="57">
        <f t="shared" si="45"/>
        <v>4.3686571278221863E-2</v>
      </c>
    </row>
    <row r="839" spans="1:12" x14ac:dyDescent="0.3">
      <c r="A839" s="7" t="s">
        <v>1871</v>
      </c>
      <c r="B839" s="7" t="s">
        <v>1872</v>
      </c>
      <c r="C839" s="7" t="s">
        <v>1355</v>
      </c>
      <c r="D839" s="53">
        <f>_xlfn.XLOOKUP(C839,'County PPHU'!$B$3:$B$17,'County PPHU'!$F$3:$F$17)</f>
        <v>2.0542413859078494</v>
      </c>
      <c r="E839" s="61" t="s">
        <v>117</v>
      </c>
      <c r="F839" s="56">
        <f>_xlfn.XLOOKUP(E839,CDP!B:B,CDP!C:C)</f>
        <v>53686.832643783928</v>
      </c>
      <c r="G839" s="56">
        <f>_xlfn.XLOOKUP(E839,CDP!B:B,CDP!D:D)</f>
        <v>57947.541882000092</v>
      </c>
      <c r="H839" s="56">
        <f>_xlfn.XLOOKUP(E839,CDP!B:B,CDP!E:E)</f>
        <v>61272.980369628567</v>
      </c>
      <c r="I839" s="56">
        <f>_xlfn.XLOOKUP(E839,CDP!B:B,CDP!F:F)</f>
        <v>67156.913701778831</v>
      </c>
      <c r="J839" s="57">
        <f t="shared" si="43"/>
        <v>7.9362276155985637E-2</v>
      </c>
      <c r="K839" s="57">
        <f t="shared" si="44"/>
        <v>5.7387050073670794E-2</v>
      </c>
      <c r="L839" s="57">
        <f t="shared" si="45"/>
        <v>9.6028188879592635E-2</v>
      </c>
    </row>
    <row r="840" spans="1:12" x14ac:dyDescent="0.3">
      <c r="A840" s="7" t="s">
        <v>1873</v>
      </c>
      <c r="B840" s="7" t="s">
        <v>1874</v>
      </c>
      <c r="C840" s="7" t="s">
        <v>547</v>
      </c>
      <c r="D840" s="53">
        <f>_xlfn.XLOOKUP(C840,'County PPHU'!$B$3:$B$17,'County PPHU'!$F$3:$F$17)</f>
        <v>2.4615737569814513</v>
      </c>
      <c r="E840" s="61" t="s">
        <v>67</v>
      </c>
      <c r="F840" s="56">
        <f>_xlfn.XLOOKUP(E840,CDP!B:B,CDP!C:C)</f>
        <v>133500</v>
      </c>
      <c r="G840" s="56">
        <f>_xlfn.XLOOKUP(E840,CDP!B:B,CDP!D:D)</f>
        <v>166200</v>
      </c>
      <c r="H840" s="56">
        <f>_xlfn.XLOOKUP(E840,CDP!B:B,CDP!E:E)</f>
        <v>184700</v>
      </c>
      <c r="I840" s="56">
        <f>_xlfn.XLOOKUP(E840,CDP!B:B,CDP!F:F)</f>
        <v>216400</v>
      </c>
      <c r="J840" s="57">
        <f t="shared" si="43"/>
        <v>0.24494382022471911</v>
      </c>
      <c r="K840" s="57">
        <f t="shared" si="44"/>
        <v>0.11131167268351384</v>
      </c>
      <c r="L840" s="57">
        <f t="shared" si="45"/>
        <v>0.17162966973470492</v>
      </c>
    </row>
    <row r="841" spans="1:12" x14ac:dyDescent="0.3">
      <c r="A841" s="7" t="s">
        <v>1875</v>
      </c>
      <c r="B841" s="7" t="s">
        <v>1876</v>
      </c>
      <c r="C841" s="7" t="s">
        <v>547</v>
      </c>
      <c r="D841" s="53">
        <f>_xlfn.XLOOKUP(C841,'County PPHU'!$B$3:$B$17,'County PPHU'!$F$3:$F$17)</f>
        <v>2.4615737569814513</v>
      </c>
      <c r="E841" s="61" t="s">
        <v>111</v>
      </c>
      <c r="F841" s="56">
        <f>_xlfn.XLOOKUP(E841,CDP!B:B,CDP!C:C)</f>
        <v>209700</v>
      </c>
      <c r="G841" s="56">
        <f>_xlfn.XLOOKUP(E841,CDP!B:B,CDP!D:D)</f>
        <v>228200</v>
      </c>
      <c r="H841" s="56">
        <f>_xlfn.XLOOKUP(E841,CDP!B:B,CDP!E:E)</f>
        <v>249200</v>
      </c>
      <c r="I841" s="56">
        <f>_xlfn.XLOOKUP(E841,CDP!B:B,CDP!F:F)</f>
        <v>279200</v>
      </c>
      <c r="J841" s="57">
        <f t="shared" si="43"/>
        <v>8.8221268478779202E-2</v>
      </c>
      <c r="K841" s="57">
        <f t="shared" si="44"/>
        <v>9.202453987730061E-2</v>
      </c>
      <c r="L841" s="57">
        <f t="shared" si="45"/>
        <v>0.12038523274478331</v>
      </c>
    </row>
    <row r="842" spans="1:12" x14ac:dyDescent="0.3">
      <c r="A842" s="7" t="s">
        <v>1877</v>
      </c>
      <c r="B842" s="7" t="s">
        <v>1878</v>
      </c>
      <c r="C842" s="7" t="s">
        <v>234</v>
      </c>
      <c r="D842" s="53">
        <f>_xlfn.XLOOKUP(C842,'County PPHU'!$B$3:$B$17,'County PPHU'!$F$3:$F$17)</f>
        <v>2.3355488531426869</v>
      </c>
      <c r="E842" s="61" t="s">
        <v>101</v>
      </c>
      <c r="F842" s="56">
        <f>_xlfn.XLOOKUP(E842,CDP!B:B,CDP!C:C)</f>
        <v>862.76740418696772</v>
      </c>
      <c r="G842" s="56">
        <f>_xlfn.XLOOKUP(E842,CDP!B:B,CDP!D:D)</f>
        <v>871.42964865859244</v>
      </c>
      <c r="H842" s="56">
        <f>_xlfn.XLOOKUP(E842,CDP!B:B,CDP!E:E)</f>
        <v>876.16068144040662</v>
      </c>
      <c r="I842" s="56">
        <f>_xlfn.XLOOKUP(E842,CDP!B:B,CDP!F:F)</f>
        <v>885.93260862124464</v>
      </c>
      <c r="J842" s="57">
        <f t="shared" si="43"/>
        <v>1.0040069234868252E-2</v>
      </c>
      <c r="K842" s="57">
        <f t="shared" si="44"/>
        <v>5.4290473007164077E-3</v>
      </c>
      <c r="L842" s="57">
        <f t="shared" si="45"/>
        <v>1.1153122238689129E-2</v>
      </c>
    </row>
    <row r="843" spans="1:12" x14ac:dyDescent="0.3">
      <c r="A843" s="7" t="s">
        <v>1879</v>
      </c>
      <c r="B843" s="7" t="s">
        <v>1880</v>
      </c>
      <c r="C843" s="7" t="s">
        <v>418</v>
      </c>
      <c r="D843" s="53">
        <f>_xlfn.XLOOKUP(C843,'County PPHU'!$B$3:$B$17,'County PPHU'!$F$3:$F$17)</f>
        <v>2.2529921759357157</v>
      </c>
      <c r="E843" s="63" t="s">
        <v>138</v>
      </c>
      <c r="F843" s="56">
        <f>_xlfn.XLOOKUP(E843,CDP!B:B,CDP!C:C)</f>
        <v>2654.2876718443617</v>
      </c>
      <c r="G843" s="56">
        <f>_xlfn.XLOOKUP(E843,CDP!B:B,CDP!D:D)</f>
        <v>2743.250313118941</v>
      </c>
      <c r="H843" s="56">
        <f>_xlfn.XLOOKUP(E843,CDP!B:B,CDP!E:E)</f>
        <v>2793.6924070965902</v>
      </c>
      <c r="I843" s="56">
        <f>_xlfn.XLOOKUP(E843,CDP!B:B,CDP!F:F)</f>
        <v>2856.6216758930118</v>
      </c>
      <c r="J843" s="57">
        <f t="shared" si="43"/>
        <v>3.3516578560138718E-2</v>
      </c>
      <c r="K843" s="57">
        <f t="shared" si="44"/>
        <v>1.8387711007056801E-2</v>
      </c>
      <c r="L843" s="57">
        <f t="shared" si="45"/>
        <v>2.2525482274486454E-2</v>
      </c>
    </row>
    <row r="844" spans="1:12" x14ac:dyDescent="0.3">
      <c r="A844" s="7" t="s">
        <v>1881</v>
      </c>
      <c r="B844" s="7" t="s">
        <v>1882</v>
      </c>
      <c r="C844" s="7" t="s">
        <v>418</v>
      </c>
      <c r="D844" s="53">
        <f>_xlfn.XLOOKUP(C844,'County PPHU'!$B$3:$B$17,'County PPHU'!$F$3:$F$17)</f>
        <v>2.2529921759357157</v>
      </c>
      <c r="E844" s="61" t="s">
        <v>154</v>
      </c>
      <c r="F844" s="56">
        <f>_xlfn.XLOOKUP(E844,CDP!B:B,CDP!C:C)</f>
        <v>25829.420571075319</v>
      </c>
      <c r="G844" s="56">
        <f>_xlfn.XLOOKUP(E844,CDP!B:B,CDP!D:D)</f>
        <v>26151.525464320908</v>
      </c>
      <c r="H844" s="56">
        <f>_xlfn.XLOOKUP(E844,CDP!B:B,CDP!E:E)</f>
        <v>26122.262933228965</v>
      </c>
      <c r="I844" s="56">
        <f>_xlfn.XLOOKUP(E844,CDP!B:B,CDP!F:F)</f>
        <v>25781.382001888353</v>
      </c>
      <c r="J844" s="57">
        <f t="shared" si="43"/>
        <v>1.2470465311416741E-2</v>
      </c>
      <c r="K844" s="57">
        <f t="shared" si="44"/>
        <v>-1.1189607708302312E-3</v>
      </c>
      <c r="L844" s="57">
        <f t="shared" si="45"/>
        <v>-1.3049441092141879E-2</v>
      </c>
    </row>
    <row r="845" spans="1:12" x14ac:dyDescent="0.3">
      <c r="A845" s="7" t="s">
        <v>1883</v>
      </c>
      <c r="B845" s="7" t="s">
        <v>1884</v>
      </c>
      <c r="C845" s="7" t="s">
        <v>788</v>
      </c>
      <c r="D845" s="53">
        <f>_xlfn.XLOOKUP(C845,'County PPHU'!$B$3:$B$17,'County PPHU'!$F$3:$F$17)</f>
        <v>1.8880370406437847</v>
      </c>
      <c r="E845" s="61" t="s">
        <v>1978</v>
      </c>
      <c r="F845" s="56">
        <f>_xlfn.XLOOKUP(E845,CDP!B:B,CDP!C:C)</f>
        <v>37898.773139218567</v>
      </c>
      <c r="G845" s="56">
        <f>_xlfn.XLOOKUP(E845,CDP!B:B,CDP!D:D)</f>
        <v>40573.700774256955</v>
      </c>
      <c r="H845" s="56">
        <f>_xlfn.XLOOKUP(E845,CDP!B:B,CDP!E:E)</f>
        <v>42554.293582522303</v>
      </c>
      <c r="I845" s="56">
        <f>_xlfn.XLOOKUP(E845,CDP!B:B,CDP!F:F)</f>
        <v>46303.583203848852</v>
      </c>
      <c r="J845" s="57">
        <f t="shared" si="43"/>
        <v>7.0580850340780765E-2</v>
      </c>
      <c r="K845" s="57">
        <f t="shared" si="44"/>
        <v>4.8814694505806257E-2</v>
      </c>
      <c r="L845" s="57">
        <f t="shared" si="45"/>
        <v>8.8106024226576249E-2</v>
      </c>
    </row>
    <row r="846" spans="1:12" x14ac:dyDescent="0.3">
      <c r="A846" s="7" t="s">
        <v>1885</v>
      </c>
      <c r="B846" s="7" t="s">
        <v>1886</v>
      </c>
      <c r="C846" s="7" t="s">
        <v>1191</v>
      </c>
      <c r="D846" s="53">
        <f>_xlfn.XLOOKUP(C846,'County PPHU'!$B$3:$B$17,'County PPHU'!$F$3:$F$17)</f>
        <v>2.4789796441812206</v>
      </c>
      <c r="E846" s="60" t="s">
        <v>161</v>
      </c>
      <c r="F846" s="56">
        <f>_xlfn.XLOOKUP(E846,CDP!B:B,CDP!C:C)</f>
        <v>226400</v>
      </c>
      <c r="G846" s="56">
        <f>_xlfn.XLOOKUP(E846,CDP!B:B,CDP!D:D)</f>
        <v>252600</v>
      </c>
      <c r="H846" s="56">
        <f>_xlfn.XLOOKUP(E846,CDP!B:B,CDP!E:E)</f>
        <v>283900</v>
      </c>
      <c r="I846" s="56">
        <f>_xlfn.XLOOKUP(E846,CDP!B:B,CDP!F:F)</f>
        <v>345300</v>
      </c>
      <c r="J846" s="57">
        <f t="shared" si="43"/>
        <v>0.1157243816254417</v>
      </c>
      <c r="K846" s="57">
        <f t="shared" si="44"/>
        <v>0.12391132224861441</v>
      </c>
      <c r="L846" s="57">
        <f t="shared" si="45"/>
        <v>0.21627333568157803</v>
      </c>
    </row>
    <row r="847" spans="1:12" x14ac:dyDescent="0.3">
      <c r="A847" s="7" t="s">
        <v>1887</v>
      </c>
      <c r="B847" s="7" t="s">
        <v>1888</v>
      </c>
      <c r="C847" s="7" t="s">
        <v>1191</v>
      </c>
      <c r="D847" s="53">
        <f>_xlfn.XLOOKUP(C847,'County PPHU'!$B$3:$B$17,'County PPHU'!$F$3:$F$17)</f>
        <v>2.4789796441812206</v>
      </c>
      <c r="E847" s="60" t="s">
        <v>161</v>
      </c>
      <c r="F847" s="56">
        <f>_xlfn.XLOOKUP(E847,CDP!B:B,CDP!C:C)</f>
        <v>226400</v>
      </c>
      <c r="G847" s="56">
        <f>_xlfn.XLOOKUP(E847,CDP!B:B,CDP!D:D)</f>
        <v>252600</v>
      </c>
      <c r="H847" s="56">
        <f>_xlfn.XLOOKUP(E847,CDP!B:B,CDP!E:E)</f>
        <v>283900</v>
      </c>
      <c r="I847" s="56">
        <f>_xlfn.XLOOKUP(E847,CDP!B:B,CDP!F:F)</f>
        <v>345300</v>
      </c>
      <c r="J847" s="57">
        <f t="shared" si="43"/>
        <v>0.1157243816254417</v>
      </c>
      <c r="K847" s="57">
        <f t="shared" si="44"/>
        <v>0.12391132224861441</v>
      </c>
      <c r="L847" s="57">
        <f t="shared" si="45"/>
        <v>0.21627333568157803</v>
      </c>
    </row>
    <row r="848" spans="1:12" x14ac:dyDescent="0.3">
      <c r="A848" s="7" t="s">
        <v>1889</v>
      </c>
      <c r="B848" s="7" t="s">
        <v>1890</v>
      </c>
      <c r="C848" s="7" t="s">
        <v>1322</v>
      </c>
      <c r="D848" s="53">
        <f>_xlfn.XLOOKUP(C848,'County PPHU'!$B$3:$B$17,'County PPHU'!$F$3:$F$17)</f>
        <v>2.8096781798891901</v>
      </c>
      <c r="E848" s="61" t="s">
        <v>148</v>
      </c>
      <c r="F848" s="56">
        <f>_xlfn.XLOOKUP(E848,CDP!B:B,CDP!C:C)</f>
        <v>1707.2922214433056</v>
      </c>
      <c r="G848" s="56">
        <f>_xlfn.XLOOKUP(E848,CDP!B:B,CDP!D:D)</f>
        <v>1779.8431712039669</v>
      </c>
      <c r="H848" s="56">
        <f>_xlfn.XLOOKUP(E848,CDP!B:B,CDP!E:E)</f>
        <v>1850.4713991860351</v>
      </c>
      <c r="I848" s="56">
        <f>_xlfn.XLOOKUP(E848,CDP!B:B,CDP!F:F)</f>
        <v>1954.9946064404526</v>
      </c>
      <c r="J848" s="57">
        <f t="shared" si="43"/>
        <v>4.249474627098599E-2</v>
      </c>
      <c r="K848" s="57">
        <f t="shared" si="44"/>
        <v>3.9682276014404161E-2</v>
      </c>
      <c r="L848" s="57">
        <f t="shared" si="45"/>
        <v>5.6484638076759235E-2</v>
      </c>
    </row>
    <row r="849" spans="1:12" x14ac:dyDescent="0.3">
      <c r="A849" s="7" t="s">
        <v>1891</v>
      </c>
      <c r="B849" s="7" t="s">
        <v>1892</v>
      </c>
      <c r="C849" s="7" t="s">
        <v>1322</v>
      </c>
      <c r="D849" s="53">
        <f>_xlfn.XLOOKUP(C849,'County PPHU'!$B$3:$B$17,'County PPHU'!$F$3:$F$17)</f>
        <v>2.8096781798891901</v>
      </c>
      <c r="E849" s="61" t="s">
        <v>148</v>
      </c>
      <c r="F849" s="56">
        <f>_xlfn.XLOOKUP(E849,CDP!B:B,CDP!C:C)</f>
        <v>1707.2922214433056</v>
      </c>
      <c r="G849" s="56">
        <f>_xlfn.XLOOKUP(E849,CDP!B:B,CDP!D:D)</f>
        <v>1779.8431712039669</v>
      </c>
      <c r="H849" s="56">
        <f>_xlfn.XLOOKUP(E849,CDP!B:B,CDP!E:E)</f>
        <v>1850.4713991860351</v>
      </c>
      <c r="I849" s="56">
        <f>_xlfn.XLOOKUP(E849,CDP!B:B,CDP!F:F)</f>
        <v>1954.9946064404526</v>
      </c>
      <c r="J849" s="57">
        <f t="shared" si="43"/>
        <v>4.249474627098599E-2</v>
      </c>
      <c r="K849" s="57">
        <f t="shared" si="44"/>
        <v>3.9682276014404161E-2</v>
      </c>
      <c r="L849" s="57">
        <f t="shared" si="45"/>
        <v>5.6484638076759235E-2</v>
      </c>
    </row>
    <row r="850" spans="1:12" x14ac:dyDescent="0.3">
      <c r="A850" s="7" t="s">
        <v>1893</v>
      </c>
      <c r="B850" s="7" t="s">
        <v>1894</v>
      </c>
      <c r="C850" s="7" t="s">
        <v>1355</v>
      </c>
      <c r="D850" s="53">
        <f>_xlfn.XLOOKUP(C850,'County PPHU'!$B$3:$B$17,'County PPHU'!$F$3:$F$17)</f>
        <v>2.0542413859078494</v>
      </c>
      <c r="E850" s="61" t="s">
        <v>1961</v>
      </c>
      <c r="F850" s="56">
        <f>_xlfn.XLOOKUP(E850,CDP!B:B,CDP!C:C)</f>
        <v>2561.9494398608722</v>
      </c>
      <c r="G850" s="56">
        <f>_xlfn.XLOOKUP(E850,CDP!B:B,CDP!D:D)</f>
        <v>2517.5398731282398</v>
      </c>
      <c r="H850" s="56">
        <f>_xlfn.XLOOKUP(E850,CDP!B:B,CDP!E:E)</f>
        <v>2473.5074669129799</v>
      </c>
      <c r="I850" s="56">
        <f>_xlfn.XLOOKUP(E850,CDP!B:B,CDP!F:F)</f>
        <v>2354.7158452857484</v>
      </c>
      <c r="J850" s="57">
        <f t="shared" si="43"/>
        <v>-1.733428694636692E-2</v>
      </c>
      <c r="K850" s="57">
        <f t="shared" si="44"/>
        <v>-1.7490251767312118E-2</v>
      </c>
      <c r="L850" s="57">
        <f t="shared" si="45"/>
        <v>-4.8025576318751699E-2</v>
      </c>
    </row>
    <row r="851" spans="1:12" x14ac:dyDescent="0.3">
      <c r="A851" s="7" t="s">
        <v>1895</v>
      </c>
      <c r="B851" s="7" t="s">
        <v>1896</v>
      </c>
      <c r="C851" s="7" t="s">
        <v>1558</v>
      </c>
      <c r="D851" s="53">
        <f>_xlfn.XLOOKUP(C851,'County PPHU'!$B$3:$B$17,'County PPHU'!$F$3:$F$17)</f>
        <v>2.4330926666268868</v>
      </c>
      <c r="E851" s="59" t="s">
        <v>164</v>
      </c>
      <c r="F851" s="56">
        <f>_xlfn.XLOOKUP(E851,CDP!B:B,CDP!C:C)</f>
        <v>59120.166915671703</v>
      </c>
      <c r="G851" s="56">
        <f>_xlfn.XLOOKUP(E851,CDP!B:B,CDP!D:D)</f>
        <v>60432.158471512885</v>
      </c>
      <c r="H851" s="56">
        <f>_xlfn.XLOOKUP(E851,CDP!B:B,CDP!E:E)</f>
        <v>61603.927252238078</v>
      </c>
      <c r="I851" s="56">
        <f>_xlfn.XLOOKUP(E851,CDP!B:B,CDP!F:F)</f>
        <v>63784.098272684234</v>
      </c>
      <c r="J851" s="57">
        <f t="shared" si="43"/>
        <v>2.219194606998641E-2</v>
      </c>
      <c r="K851" s="57">
        <f t="shared" si="44"/>
        <v>1.9389821749914053E-2</v>
      </c>
      <c r="L851" s="57">
        <f t="shared" si="45"/>
        <v>3.5390130429824994E-2</v>
      </c>
    </row>
    <row r="852" spans="1:12" x14ac:dyDescent="0.3">
      <c r="A852" s="7" t="s">
        <v>1897</v>
      </c>
      <c r="B852" s="7" t="s">
        <v>1898</v>
      </c>
      <c r="C852" s="7" t="s">
        <v>1625</v>
      </c>
      <c r="D852" s="53">
        <f>_xlfn.XLOOKUP(C852,'County PPHU'!$B$3:$B$17,'County PPHU'!$F$3:$F$17)</f>
        <v>1.8480857238531085</v>
      </c>
      <c r="E852" t="s">
        <v>1967</v>
      </c>
      <c r="F852" s="56">
        <f>_xlfn.XLOOKUP(E852,CDP!B:B,CDP!C:C)</f>
        <v>11262.302259912223</v>
      </c>
      <c r="G852" s="56">
        <f>_xlfn.XLOOKUP(E852,CDP!B:B,CDP!D:D)</f>
        <v>11183.227112210205</v>
      </c>
      <c r="H852" s="56">
        <f>_xlfn.XLOOKUP(E852,CDP!B:B,CDP!E:E)</f>
        <v>10984.860287914924</v>
      </c>
      <c r="I852" s="56">
        <f>_xlfn.XLOOKUP(E852,CDP!B:B,CDP!F:F)</f>
        <v>10651.359665633827</v>
      </c>
      <c r="J852" s="57">
        <f t="shared" si="43"/>
        <v>-7.0212240692104112E-3</v>
      </c>
      <c r="K852" s="57">
        <f t="shared" si="44"/>
        <v>-1.7737887490337882E-2</v>
      </c>
      <c r="L852" s="57">
        <f t="shared" si="45"/>
        <v>-3.0360024027615562E-2</v>
      </c>
    </row>
    <row r="853" spans="1:12" x14ac:dyDescent="0.3">
      <c r="A853" s="7" t="s">
        <v>1899</v>
      </c>
      <c r="B853" s="7" t="s">
        <v>1900</v>
      </c>
      <c r="C853" s="7" t="s">
        <v>788</v>
      </c>
      <c r="D853" s="53">
        <f>_xlfn.XLOOKUP(C853,'County PPHU'!$B$3:$B$17,'County PPHU'!$F$3:$F$17)</f>
        <v>1.8880370406437847</v>
      </c>
      <c r="E853" s="61" t="s">
        <v>19</v>
      </c>
      <c r="F853" s="56">
        <f>_xlfn.XLOOKUP(E853,CDP!B:B,CDP!C:C)</f>
        <v>1791.6000401969652</v>
      </c>
      <c r="G853" s="56">
        <f>_xlfn.XLOOKUP(E853,CDP!B:B,CDP!D:D)</f>
        <v>1921.8106722942418</v>
      </c>
      <c r="H853" s="56">
        <f>_xlfn.XLOOKUP(E853,CDP!B:B,CDP!E:E)</f>
        <v>2018.7619334740227</v>
      </c>
      <c r="I853" s="56">
        <f>_xlfn.XLOOKUP(E853,CDP!B:B,CDP!F:F)</f>
        <v>2202.2538438347906</v>
      </c>
      <c r="J853" s="57">
        <f t="shared" si="43"/>
        <v>7.2678404317830625E-2</v>
      </c>
      <c r="K853" s="57">
        <f t="shared" si="44"/>
        <v>5.0447873236150395E-2</v>
      </c>
      <c r="L853" s="57">
        <f t="shared" si="45"/>
        <v>9.0893288266537947E-2</v>
      </c>
    </row>
    <row r="854" spans="1:12" x14ac:dyDescent="0.3">
      <c r="A854" s="7" t="s">
        <v>1901</v>
      </c>
      <c r="B854" s="7" t="s">
        <v>1902</v>
      </c>
      <c r="C854" s="7" t="s">
        <v>788</v>
      </c>
      <c r="D854" s="53">
        <f>_xlfn.XLOOKUP(C854,'County PPHU'!$B$3:$B$17,'County PPHU'!$F$3:$F$17)</f>
        <v>1.8880370406437847</v>
      </c>
      <c r="E854" s="61" t="s">
        <v>26</v>
      </c>
      <c r="F854" s="56">
        <f>_xlfn.XLOOKUP(E854,CDP!B:B,CDP!C:C)</f>
        <v>45341.82527130469</v>
      </c>
      <c r="G854" s="56">
        <f>_xlfn.XLOOKUP(E854,CDP!B:B,CDP!D:D)</f>
        <v>47473.893948602054</v>
      </c>
      <c r="H854" s="56">
        <f>_xlfn.XLOOKUP(E854,CDP!B:B,CDP!E:E)</f>
        <v>48826.77039431809</v>
      </c>
      <c r="I854" s="56">
        <f>_xlfn.XLOOKUP(E854,CDP!B:B,CDP!F:F)</f>
        <v>51414.028933699978</v>
      </c>
      <c r="J854" s="57">
        <f t="shared" si="43"/>
        <v>4.7022118420245389E-2</v>
      </c>
      <c r="K854" s="57">
        <f t="shared" si="44"/>
        <v>2.8497271514755819E-2</v>
      </c>
      <c r="L854" s="57">
        <f t="shared" si="45"/>
        <v>5.2988524911386808E-2</v>
      </c>
    </row>
    <row r="855" spans="1:12" x14ac:dyDescent="0.3">
      <c r="A855" s="7" t="s">
        <v>1903</v>
      </c>
      <c r="B855" s="7" t="s">
        <v>1904</v>
      </c>
      <c r="C855" s="7" t="s">
        <v>517</v>
      </c>
      <c r="D855" s="53">
        <f>_xlfn.XLOOKUP(C855,'County PPHU'!$B$3:$B$17,'County PPHU'!$F$3:$F$17)</f>
        <v>2.2993893610879113</v>
      </c>
      <c r="E855" s="59" t="s">
        <v>160</v>
      </c>
      <c r="F855" s="56">
        <f>_xlfn.XLOOKUP(E855,CDP!B:B,CDP!C:C)</f>
        <v>380219</v>
      </c>
      <c r="G855" s="56">
        <f>_xlfn.XLOOKUP(E855,CDP!B:B,CDP!D:D)</f>
        <v>389516</v>
      </c>
      <c r="H855" s="56">
        <f>_xlfn.XLOOKUP(E855,CDP!B:B,CDP!E:E)</f>
        <v>399070</v>
      </c>
      <c r="I855" s="56">
        <f>_xlfn.XLOOKUP(E855,CDP!B:B,CDP!F:F)</f>
        <v>416504</v>
      </c>
      <c r="J855" s="57">
        <f t="shared" si="43"/>
        <v>2.4451697574292709E-2</v>
      </c>
      <c r="K855" s="57">
        <f t="shared" si="44"/>
        <v>2.4527875620000205E-2</v>
      </c>
      <c r="L855" s="57">
        <f t="shared" si="45"/>
        <v>4.3686571278221863E-2</v>
      </c>
    </row>
    <row r="856" spans="1:12" x14ac:dyDescent="0.3">
      <c r="A856" s="7" t="s">
        <v>1905</v>
      </c>
      <c r="B856" s="7" t="s">
        <v>1906</v>
      </c>
      <c r="C856" s="7" t="s">
        <v>517</v>
      </c>
      <c r="D856" s="53">
        <f>_xlfn.XLOOKUP(C856,'County PPHU'!$B$3:$B$17,'County PPHU'!$F$3:$F$17)</f>
        <v>2.2993893610879113</v>
      </c>
      <c r="E856" s="61" t="s">
        <v>88</v>
      </c>
      <c r="F856" s="56">
        <f>_xlfn.XLOOKUP(E856,CDP!B:B,CDP!C:C)</f>
        <v>63500</v>
      </c>
      <c r="G856" s="56">
        <f>_xlfn.XLOOKUP(E856,CDP!B:B,CDP!D:D)</f>
        <v>71693</v>
      </c>
      <c r="H856" s="56">
        <f>_xlfn.XLOOKUP(E856,CDP!B:B,CDP!E:E)</f>
        <v>79926</v>
      </c>
      <c r="I856" s="56">
        <f>_xlfn.XLOOKUP(E856,CDP!B:B,CDP!F:F)</f>
        <v>95534</v>
      </c>
      <c r="J856" s="57">
        <f t="shared" si="43"/>
        <v>0.1290236220472441</v>
      </c>
      <c r="K856" s="57">
        <f t="shared" si="44"/>
        <v>0.11483687389284868</v>
      </c>
      <c r="L856" s="57">
        <f t="shared" si="45"/>
        <v>0.19528063458699296</v>
      </c>
    </row>
    <row r="857" spans="1:12" x14ac:dyDescent="0.3">
      <c r="A857" s="7" t="s">
        <v>1907</v>
      </c>
      <c r="B857" s="7" t="s">
        <v>1908</v>
      </c>
      <c r="C857" s="7" t="s">
        <v>1355</v>
      </c>
      <c r="D857" s="53">
        <f>_xlfn.XLOOKUP(C857,'County PPHU'!$B$3:$B$17,'County PPHU'!$F$3:$F$17)</f>
        <v>2.0542413859078494</v>
      </c>
      <c r="E857" s="61" t="s">
        <v>167</v>
      </c>
      <c r="F857" s="56">
        <f>_xlfn.XLOOKUP(E857,CDP!B:B,CDP!C:C)</f>
        <v>13284.128710366998</v>
      </c>
      <c r="G857" s="56">
        <f>_xlfn.XLOOKUP(E857,CDP!B:B,CDP!D:D)</f>
        <v>14006.493181466158</v>
      </c>
      <c r="H857" s="56">
        <f>_xlfn.XLOOKUP(E857,CDP!B:B,CDP!E:E)</f>
        <v>14517.317763935756</v>
      </c>
      <c r="I857" s="56">
        <f>_xlfn.XLOOKUP(E857,CDP!B:B,CDP!F:F)</f>
        <v>15405.761762712445</v>
      </c>
      <c r="J857" s="57">
        <f t="shared" si="43"/>
        <v>5.4378009039871965E-2</v>
      </c>
      <c r="K857" s="57">
        <f t="shared" si="44"/>
        <v>3.6470555181188268E-2</v>
      </c>
      <c r="L857" s="57">
        <f t="shared" si="45"/>
        <v>6.1198908312373068E-2</v>
      </c>
    </row>
    <row r="858" spans="1:12" x14ac:dyDescent="0.3">
      <c r="A858" s="7" t="s">
        <v>1909</v>
      </c>
      <c r="B858" s="7" t="s">
        <v>1910</v>
      </c>
      <c r="C858" s="7" t="s">
        <v>1558</v>
      </c>
      <c r="D858" s="53">
        <f>_xlfn.XLOOKUP(C858,'County PPHU'!$B$3:$B$17,'County PPHU'!$F$3:$F$17)</f>
        <v>2.4330926666268868</v>
      </c>
      <c r="E858" s="59" t="s">
        <v>164</v>
      </c>
      <c r="F858" s="56">
        <f>_xlfn.XLOOKUP(E858,CDP!B:B,CDP!C:C)</f>
        <v>59120.166915671703</v>
      </c>
      <c r="G858" s="56">
        <f>_xlfn.XLOOKUP(E858,CDP!B:B,CDP!D:D)</f>
        <v>60432.158471512885</v>
      </c>
      <c r="H858" s="56">
        <f>_xlfn.XLOOKUP(E858,CDP!B:B,CDP!E:E)</f>
        <v>61603.927252238078</v>
      </c>
      <c r="I858" s="56">
        <f>_xlfn.XLOOKUP(E858,CDP!B:B,CDP!F:F)</f>
        <v>63784.098272684234</v>
      </c>
      <c r="J858" s="57">
        <f t="shared" si="43"/>
        <v>2.219194606998641E-2</v>
      </c>
      <c r="K858" s="57">
        <f t="shared" si="44"/>
        <v>1.9389821749914053E-2</v>
      </c>
      <c r="L858" s="57">
        <f t="shared" si="45"/>
        <v>3.5390130429824994E-2</v>
      </c>
    </row>
    <row r="859" spans="1:12" x14ac:dyDescent="0.3">
      <c r="A859" s="7" t="s">
        <v>1911</v>
      </c>
      <c r="B859" s="7" t="s">
        <v>1912</v>
      </c>
      <c r="C859" s="7" t="s">
        <v>1558</v>
      </c>
      <c r="D859" s="53">
        <f>_xlfn.XLOOKUP(C859,'County PPHU'!$B$3:$B$17,'County PPHU'!$F$3:$F$17)</f>
        <v>2.4330926666268868</v>
      </c>
      <c r="E859" s="59" t="s">
        <v>164</v>
      </c>
      <c r="F859" s="56">
        <f>_xlfn.XLOOKUP(E859,CDP!B:B,CDP!C:C)</f>
        <v>59120.166915671703</v>
      </c>
      <c r="G859" s="56">
        <f>_xlfn.XLOOKUP(E859,CDP!B:B,CDP!D:D)</f>
        <v>60432.158471512885</v>
      </c>
      <c r="H859" s="56">
        <f>_xlfn.XLOOKUP(E859,CDP!B:B,CDP!E:E)</f>
        <v>61603.927252238078</v>
      </c>
      <c r="I859" s="56">
        <f>_xlfn.XLOOKUP(E859,CDP!B:B,CDP!F:F)</f>
        <v>63784.098272684234</v>
      </c>
      <c r="J859" s="57">
        <f t="shared" si="43"/>
        <v>2.219194606998641E-2</v>
      </c>
      <c r="K859" s="57">
        <f t="shared" si="44"/>
        <v>1.9389821749914053E-2</v>
      </c>
      <c r="L859" s="57">
        <f t="shared" si="45"/>
        <v>3.5390130429824994E-2</v>
      </c>
    </row>
    <row r="860" spans="1:12" x14ac:dyDescent="0.3">
      <c r="A860" s="49" t="s">
        <v>1921</v>
      </c>
      <c r="B860" s="49" t="s">
        <v>1922</v>
      </c>
      <c r="C860" s="7" t="s">
        <v>547</v>
      </c>
      <c r="D860" s="53">
        <f>_xlfn.XLOOKUP(C860,'County PPHU'!$B$3:$B$17,'County PPHU'!$F$3:$F$17)</f>
        <v>2.4615737569814513</v>
      </c>
      <c r="E860" s="58" t="s">
        <v>173</v>
      </c>
      <c r="F860" s="56">
        <f>_xlfn.XLOOKUP(E860,CDP!B:B,CDP!C:C)</f>
        <v>7300</v>
      </c>
      <c r="G860" s="56">
        <f>_xlfn.XLOOKUP(E860,CDP!B:B,CDP!D:D)</f>
        <v>7400</v>
      </c>
      <c r="H860" s="56">
        <f>_xlfn.XLOOKUP(E860,CDP!B:B,CDP!E:E)</f>
        <v>7400</v>
      </c>
      <c r="I860" s="56">
        <f>_xlfn.XLOOKUP(E860,CDP!B:B,CDP!F:F)</f>
        <v>7400</v>
      </c>
      <c r="J860" s="57">
        <f t="shared" si="43"/>
        <v>1.3698630136986301E-2</v>
      </c>
      <c r="K860" s="57">
        <f t="shared" si="44"/>
        <v>0</v>
      </c>
      <c r="L860" s="57">
        <f t="shared" si="45"/>
        <v>0</v>
      </c>
    </row>
    <row r="861" spans="1:12" x14ac:dyDescent="0.3">
      <c r="A861" s="49" t="s">
        <v>1923</v>
      </c>
      <c r="B861" s="49" t="s">
        <v>1924</v>
      </c>
      <c r="C861" s="49" t="s">
        <v>1355</v>
      </c>
      <c r="D861" s="53">
        <f>_xlfn.XLOOKUP(C861,'County PPHU'!$B$3:$B$17,'County PPHU'!$F$3:$F$17)</f>
        <v>2.0542413859078494</v>
      </c>
      <c r="E861" s="58" t="s">
        <v>116</v>
      </c>
      <c r="F861" s="56">
        <f>_xlfn.XLOOKUP(E861,CDP!B:B,CDP!C:C)</f>
        <v>50330.409166521917</v>
      </c>
      <c r="G861" s="56">
        <f>_xlfn.XLOOKUP(E861,CDP!B:B,CDP!D:D)</f>
        <v>52648.735514541971</v>
      </c>
      <c r="H861" s="56">
        <f>_xlfn.XLOOKUP(E861,CDP!B:B,CDP!E:E)</f>
        <v>54190.658804777428</v>
      </c>
      <c r="I861" s="56">
        <f>_xlfn.XLOOKUP(E861,CDP!B:B,CDP!F:F)</f>
        <v>56841.155383735146</v>
      </c>
      <c r="J861" s="57">
        <f t="shared" si="43"/>
        <v>4.6062139895380126E-2</v>
      </c>
      <c r="K861" s="57">
        <f t="shared" si="44"/>
        <v>2.9286995692604345E-2</v>
      </c>
      <c r="L861" s="57">
        <f t="shared" si="45"/>
        <v>4.8910580484104606E-2</v>
      </c>
    </row>
    <row r="862" spans="1:12" x14ac:dyDescent="0.3">
      <c r="A862" s="49" t="s">
        <v>1925</v>
      </c>
      <c r="B862" s="49" t="s">
        <v>1926</v>
      </c>
      <c r="C862" s="49" t="s">
        <v>1558</v>
      </c>
      <c r="D862" s="53">
        <f>_xlfn.XLOOKUP(C862,'County PPHU'!$B$3:$B$17,'County PPHU'!$F$3:$F$17)</f>
        <v>2.4330926666268868</v>
      </c>
      <c r="E862" s="58" t="s">
        <v>184</v>
      </c>
      <c r="F862" s="56">
        <f>_xlfn.XLOOKUP(E862,CDP!B:B,CDP!C:C)</f>
        <v>106478.92019811408</v>
      </c>
      <c r="G862" s="56">
        <f>_xlfn.XLOOKUP(E862,CDP!B:B,CDP!D:D)</f>
        <v>113986.89030136053</v>
      </c>
      <c r="H862" s="56">
        <f>_xlfn.XLOOKUP(E862,CDP!B:B,CDP!E:E)</f>
        <v>121246.33373306203</v>
      </c>
      <c r="I862" s="56">
        <f>_xlfn.XLOOKUP(E862,CDP!B:B,CDP!F:F)</f>
        <v>135429.55383485535</v>
      </c>
      <c r="J862" s="57">
        <f t="shared" si="43"/>
        <v>7.051132833876568E-2</v>
      </c>
      <c r="K862" s="57">
        <f t="shared" si="44"/>
        <v>6.3686652144898881E-2</v>
      </c>
      <c r="L862" s="57">
        <f t="shared" si="45"/>
        <v>0.11697854825878151</v>
      </c>
    </row>
    <row r="863" spans="1:12" x14ac:dyDescent="0.3">
      <c r="A863" s="49" t="s">
        <v>1927</v>
      </c>
      <c r="B863" s="49" t="s">
        <v>1928</v>
      </c>
      <c r="C863" s="49" t="s">
        <v>517</v>
      </c>
      <c r="D863" s="53">
        <f>_xlfn.XLOOKUP(C863,'County PPHU'!$B$3:$B$17,'County PPHU'!$F$3:$F$17)</f>
        <v>2.2993893610879113</v>
      </c>
      <c r="E863" s="58" t="s">
        <v>149</v>
      </c>
      <c r="F863" s="56">
        <f>_xlfn.XLOOKUP(E863,CDP!B:B,CDP!C:C)</f>
        <v>563427</v>
      </c>
      <c r="G863" s="56">
        <f>_xlfn.XLOOKUP(E863,CDP!B:B,CDP!D:D)</f>
        <v>574178</v>
      </c>
      <c r="H863" s="56">
        <f>_xlfn.XLOOKUP(E863,CDP!B:B,CDP!E:E)</f>
        <v>585664</v>
      </c>
      <c r="I863" s="56">
        <f>_xlfn.XLOOKUP(E863,CDP!B:B,CDP!F:F)</f>
        <v>605445</v>
      </c>
      <c r="J863" s="57">
        <f t="shared" si="43"/>
        <v>1.9081442671366477E-2</v>
      </c>
      <c r="K863" s="57">
        <f t="shared" si="44"/>
        <v>2.0004249553274421E-2</v>
      </c>
      <c r="L863" s="57">
        <f t="shared" si="45"/>
        <v>3.3775338760791168E-2</v>
      </c>
    </row>
    <row r="864" spans="1:12" x14ac:dyDescent="0.3">
      <c r="A864" s="49" t="s">
        <v>1929</v>
      </c>
      <c r="B864" s="49" t="s">
        <v>1930</v>
      </c>
      <c r="C864" s="49" t="s">
        <v>347</v>
      </c>
      <c r="D864" s="53">
        <f>_xlfn.XLOOKUP(C864,'County PPHU'!$B$3:$B$17,'County PPHU'!$F$3:$F$17)</f>
        <v>2.4541810432311753</v>
      </c>
      <c r="E864" s="58" t="s">
        <v>59</v>
      </c>
      <c r="F864" s="56">
        <f>_xlfn.XLOOKUP(E864,CDP!B:B,CDP!C:C)</f>
        <v>1319.1593511952585</v>
      </c>
      <c r="G864" s="56">
        <f>_xlfn.XLOOKUP(E864,CDP!B:B,CDP!D:D)</f>
        <v>1274.0643708620696</v>
      </c>
      <c r="H864" s="56">
        <f>_xlfn.XLOOKUP(E864,CDP!B:B,CDP!E:E)</f>
        <v>1230.6775122869492</v>
      </c>
      <c r="I864" s="56">
        <f>_xlfn.XLOOKUP(E864,CDP!B:B,CDP!F:F)</f>
        <v>1133.3600024721186</v>
      </c>
      <c r="J864" s="57">
        <f t="shared" si="43"/>
        <v>-3.4184634549517798E-2</v>
      </c>
      <c r="K864" s="57">
        <f t="shared" si="44"/>
        <v>-3.4053898348765203E-2</v>
      </c>
      <c r="L864" s="57">
        <f t="shared" si="45"/>
        <v>-7.9076369595790341E-2</v>
      </c>
    </row>
    <row r="865" spans="1:12" x14ac:dyDescent="0.3">
      <c r="A865" s="49" t="s">
        <v>1931</v>
      </c>
      <c r="B865" s="49" t="s">
        <v>1932</v>
      </c>
      <c r="C865" s="49" t="s">
        <v>347</v>
      </c>
      <c r="D865" s="53">
        <f>_xlfn.XLOOKUP(C865,'County PPHU'!$B$3:$B$17,'County PPHU'!$F$3:$F$17)</f>
        <v>2.4541810432311753</v>
      </c>
      <c r="E865" s="58" t="s">
        <v>176</v>
      </c>
      <c r="F865" s="56">
        <f>_xlfn.XLOOKUP(E865,CDP!B:B,CDP!C:C)</f>
        <v>3652.9161445051714</v>
      </c>
      <c r="G865" s="56">
        <f>_xlfn.XLOOKUP(E865,CDP!B:B,CDP!D:D)</f>
        <v>3667.2780596251268</v>
      </c>
      <c r="H865" s="56">
        <f>_xlfn.XLOOKUP(E865,CDP!B:B,CDP!E:E)</f>
        <v>3676.8869517303178</v>
      </c>
      <c r="I865" s="56">
        <f>_xlfn.XLOOKUP(E865,CDP!B:B,CDP!F:F)</f>
        <v>3633.849497390629</v>
      </c>
      <c r="J865" s="57">
        <f t="shared" si="43"/>
        <v>3.93163011463023E-3</v>
      </c>
      <c r="K865" s="57">
        <f t="shared" si="44"/>
        <v>2.6201700413666534E-3</v>
      </c>
      <c r="L865" s="57">
        <f t="shared" si="45"/>
        <v>-1.1704861994583669E-2</v>
      </c>
    </row>
    <row r="866" spans="1:12" x14ac:dyDescent="0.3">
      <c r="A866" s="49" t="s">
        <v>1933</v>
      </c>
      <c r="B866" s="49" t="s">
        <v>1934</v>
      </c>
      <c r="C866" s="7" t="s">
        <v>547</v>
      </c>
      <c r="D866" s="53">
        <f>_xlfn.XLOOKUP(C866,'County PPHU'!$B$3:$B$17,'County PPHU'!$F$3:$F$17)</f>
        <v>2.4615737569814513</v>
      </c>
      <c r="E866" s="58" t="s">
        <v>183</v>
      </c>
      <c r="F866" s="56">
        <f>_xlfn.XLOOKUP(E866,CDP!B:B,CDP!C:C)</f>
        <v>611.39645327451751</v>
      </c>
      <c r="G866" s="56">
        <f>_xlfn.XLOOKUP(E866,CDP!B:B,CDP!D:D)</f>
        <v>619.0208515366005</v>
      </c>
      <c r="H866" s="56">
        <f>_xlfn.XLOOKUP(E866,CDP!B:B,CDP!E:E)</f>
        <v>618.32819148740532</v>
      </c>
      <c r="I866" s="56">
        <f>_xlfn.XLOOKUP(E866,CDP!B:B,CDP!F:F)</f>
        <v>610.25935417697963</v>
      </c>
      <c r="J866" s="57">
        <f t="shared" si="43"/>
        <v>1.2470465311416568E-2</v>
      </c>
      <c r="K866" s="57">
        <f t="shared" si="44"/>
        <v>-1.1189607708299121E-3</v>
      </c>
      <c r="L866" s="57">
        <f t="shared" si="45"/>
        <v>-1.3049441092142159E-2</v>
      </c>
    </row>
    <row r="867" spans="1:12" x14ac:dyDescent="0.3">
      <c r="A867" s="49" t="s">
        <v>1935</v>
      </c>
      <c r="B867" s="49" t="s">
        <v>1936</v>
      </c>
      <c r="C867" s="7" t="s">
        <v>896</v>
      </c>
      <c r="D867" s="53">
        <f>_xlfn.XLOOKUP(C867,'County PPHU'!$B$3:$B$17,'County PPHU'!$F$3:$F$17)</f>
        <v>2.4249454644610071</v>
      </c>
      <c r="E867" s="61" t="s">
        <v>114</v>
      </c>
      <c r="F867" s="56">
        <f>_xlfn.XLOOKUP(E867,CDP!B:B,CDP!C:C)</f>
        <v>4001.7002894853772</v>
      </c>
      <c r="G867" s="56">
        <f>_xlfn.XLOOKUP(E867,CDP!B:B,CDP!D:D)</f>
        <v>3968.9939550359736</v>
      </c>
      <c r="H867" s="56">
        <f>_xlfn.XLOOKUP(E867,CDP!B:B,CDP!E:E)</f>
        <v>3933.2087733172903</v>
      </c>
      <c r="I867" s="56">
        <f>_xlfn.XLOOKUP(E867,CDP!B:B,CDP!F:F)</f>
        <v>3802.7500808832738</v>
      </c>
      <c r="J867" s="57">
        <f t="shared" si="43"/>
        <v>-8.1731094493360107E-3</v>
      </c>
      <c r="K867" s="57">
        <f t="shared" si="44"/>
        <v>-9.0161844850577544E-3</v>
      </c>
      <c r="L867" s="57">
        <f t="shared" si="45"/>
        <v>-3.3168514552047765E-2</v>
      </c>
    </row>
    <row r="868" spans="1:12" x14ac:dyDescent="0.3">
      <c r="A868" s="49" t="s">
        <v>1937</v>
      </c>
      <c r="B868" s="49" t="s">
        <v>1938</v>
      </c>
      <c r="C868" s="7" t="s">
        <v>547</v>
      </c>
      <c r="D868" s="53">
        <f>_xlfn.XLOOKUP(C868,'County PPHU'!$B$3:$B$17,'County PPHU'!$F$3:$F$17)</f>
        <v>2.4615737569814513</v>
      </c>
      <c r="E868" s="58" t="s">
        <v>113</v>
      </c>
      <c r="F868" s="56">
        <f>_xlfn.XLOOKUP(E868,CDP!B:B,CDP!C:C)</f>
        <v>1741500</v>
      </c>
      <c r="G868" s="56">
        <f>_xlfn.XLOOKUP(E868,CDP!B:B,CDP!D:D)</f>
        <v>1823600</v>
      </c>
      <c r="H868" s="56">
        <f>_xlfn.XLOOKUP(E868,CDP!B:B,CDP!E:E)</f>
        <v>1896100</v>
      </c>
      <c r="I868" s="56">
        <f>_xlfn.XLOOKUP(E868,CDP!B:B,CDP!F:F)</f>
        <v>1995700</v>
      </c>
      <c r="J868" s="57">
        <f t="shared" si="43"/>
        <v>4.7143267298306056E-2</v>
      </c>
      <c r="K868" s="57">
        <f t="shared" si="44"/>
        <v>3.975652555384953E-2</v>
      </c>
      <c r="L868" s="57">
        <f t="shared" si="45"/>
        <v>5.2528875059332313E-2</v>
      </c>
    </row>
    <row r="869" spans="1:12" x14ac:dyDescent="0.3">
      <c r="A869" s="49" t="s">
        <v>1939</v>
      </c>
      <c r="B869" s="49" t="s">
        <v>1940</v>
      </c>
      <c r="C869" s="7" t="s">
        <v>896</v>
      </c>
      <c r="D869" s="53">
        <f>_xlfn.XLOOKUP(C869,'County PPHU'!$B$3:$B$17,'County PPHU'!$F$3:$F$17)</f>
        <v>2.4249454644610071</v>
      </c>
      <c r="E869" s="58" t="s">
        <v>128</v>
      </c>
      <c r="F869" s="56">
        <f>_xlfn.XLOOKUP(E869,CDP!B:B,CDP!C:C)</f>
        <v>12032.705376580994</v>
      </c>
      <c r="G869" s="56">
        <f>_xlfn.XLOOKUP(E869,CDP!B:B,CDP!D:D)</f>
        <v>11991.067156322943</v>
      </c>
      <c r="H869" s="56">
        <f>_xlfn.XLOOKUP(E869,CDP!B:B,CDP!E:E)</f>
        <v>11939.148605081524</v>
      </c>
      <c r="I869" s="56">
        <f>_xlfn.XLOOKUP(E869,CDP!B:B,CDP!F:F)</f>
        <v>11651.807208189226</v>
      </c>
      <c r="J869" s="57">
        <f t="shared" si="43"/>
        <v>-3.4604204918946379E-3</v>
      </c>
      <c r="K869" s="57">
        <f t="shared" si="44"/>
        <v>-4.32976903261207E-3</v>
      </c>
      <c r="L869" s="57">
        <f t="shared" si="45"/>
        <v>-2.4067159761291517E-2</v>
      </c>
    </row>
    <row r="870" spans="1:12" x14ac:dyDescent="0.3">
      <c r="A870" s="49" t="s">
        <v>1941</v>
      </c>
      <c r="B870" s="49" t="s">
        <v>1942</v>
      </c>
      <c r="C870" s="49" t="s">
        <v>347</v>
      </c>
      <c r="D870" s="53">
        <f>_xlfn.XLOOKUP(C870,'County PPHU'!$B$3:$B$17,'County PPHU'!$F$3:$F$17)</f>
        <v>2.4541810432311753</v>
      </c>
      <c r="E870" s="58" t="s">
        <v>53</v>
      </c>
      <c r="F870" s="56">
        <f>_xlfn.XLOOKUP(E870,CDP!B:B,CDP!C:C)</f>
        <v>81316.440095685321</v>
      </c>
      <c r="G870" s="56">
        <f>_xlfn.XLOOKUP(E870,CDP!B:B,CDP!D:D)</f>
        <v>83390.964219128582</v>
      </c>
      <c r="H870" s="56">
        <f>_xlfn.XLOOKUP(E870,CDP!B:B,CDP!E:E)</f>
        <v>85240.165977825571</v>
      </c>
      <c r="I870" s="56">
        <f>_xlfn.XLOOKUP(E870,CDP!B:B,CDP!F:F)</f>
        <v>87136.084980949221</v>
      </c>
      <c r="J870" s="57">
        <f t="shared" si="43"/>
        <v>2.5511743025176239E-2</v>
      </c>
      <c r="K870" s="57">
        <f t="shared" si="44"/>
        <v>2.2175085466547593E-2</v>
      </c>
      <c r="L870" s="57">
        <f t="shared" si="45"/>
        <v>2.2242084836118878E-2</v>
      </c>
    </row>
    <row r="871" spans="1:12" x14ac:dyDescent="0.3">
      <c r="A871" s="49" t="s">
        <v>1943</v>
      </c>
      <c r="B871" s="49" t="s">
        <v>1944</v>
      </c>
      <c r="C871" s="49" t="s">
        <v>418</v>
      </c>
      <c r="D871" s="53">
        <f>_xlfn.XLOOKUP(C871,'County PPHU'!$B$3:$B$17,'County PPHU'!$F$3:$F$17)</f>
        <v>2.2529921759357157</v>
      </c>
      <c r="E871" t="s">
        <v>2019</v>
      </c>
      <c r="F871" s="56">
        <f>_xlfn.XLOOKUP(E871,CDP!B:B,CDP!C:C)</f>
        <v>980.52186298957474</v>
      </c>
      <c r="G871" s="56">
        <f>_xlfn.XLOOKUP(E871,CDP!B:B,CDP!D:D)</f>
        <v>992.74942686907161</v>
      </c>
      <c r="H871" s="56">
        <f>_xlfn.XLOOKUP(E871,CDP!B:B,CDP!E:E)</f>
        <v>991.63857920514147</v>
      </c>
      <c r="I871" s="56">
        <f>_xlfn.XLOOKUP(E871,CDP!B:B,CDP!F:F)</f>
        <v>978.69824998110823</v>
      </c>
      <c r="J871" s="57">
        <f t="shared" si="43"/>
        <v>1.2470465311416394E-2</v>
      </c>
      <c r="K871" s="57">
        <f t="shared" si="44"/>
        <v>-1.118960770829685E-3</v>
      </c>
      <c r="L871" s="57">
        <f t="shared" si="45"/>
        <v>-1.3049441092142355E-2</v>
      </c>
    </row>
    <row r="872" spans="1:12" x14ac:dyDescent="0.3">
      <c r="A872" s="49" t="s">
        <v>1945</v>
      </c>
      <c r="B872" s="49" t="s">
        <v>1946</v>
      </c>
      <c r="C872" s="49" t="s">
        <v>517</v>
      </c>
      <c r="D872" s="53">
        <f>_xlfn.XLOOKUP(C872,'County PPHU'!$B$3:$B$17,'County PPHU'!$F$3:$F$17)</f>
        <v>2.2993893610879113</v>
      </c>
      <c r="E872" s="58" t="s">
        <v>149</v>
      </c>
      <c r="F872" s="56">
        <f>_xlfn.XLOOKUP(E872,CDP!B:B,CDP!C:C)</f>
        <v>563427</v>
      </c>
      <c r="G872" s="56">
        <f>_xlfn.XLOOKUP(E872,CDP!B:B,CDP!D:D)</f>
        <v>574178</v>
      </c>
      <c r="H872" s="56">
        <f>_xlfn.XLOOKUP(E872,CDP!B:B,CDP!E:E)</f>
        <v>585664</v>
      </c>
      <c r="I872" s="56">
        <f>_xlfn.XLOOKUP(E872,CDP!B:B,CDP!F:F)</f>
        <v>605445</v>
      </c>
      <c r="J872" s="57">
        <f t="shared" si="43"/>
        <v>1.9081442671366477E-2</v>
      </c>
      <c r="K872" s="57">
        <f t="shared" si="44"/>
        <v>2.0004249553274421E-2</v>
      </c>
      <c r="L872" s="57">
        <f t="shared" si="45"/>
        <v>3.3775338760791168E-2</v>
      </c>
    </row>
    <row r="873" spans="1:12" x14ac:dyDescent="0.3">
      <c r="A873" s="49" t="s">
        <v>1947</v>
      </c>
      <c r="B873" s="49" t="s">
        <v>1948</v>
      </c>
      <c r="C873" s="49" t="s">
        <v>1191</v>
      </c>
      <c r="D873" s="53">
        <f>_xlfn.XLOOKUP(C873,'County PPHU'!$B$3:$B$17,'County PPHU'!$F$3:$F$17)</f>
        <v>2.4789796441812206</v>
      </c>
      <c r="E873" s="58" t="s">
        <v>31</v>
      </c>
      <c r="F873" s="56">
        <f>_xlfn.XLOOKUP(E873,CDP!B:B,CDP!C:C)</f>
        <v>67600</v>
      </c>
      <c r="G873" s="56">
        <f>_xlfn.XLOOKUP(E873,CDP!B:B,CDP!D:D)</f>
        <v>75300</v>
      </c>
      <c r="H873" s="56">
        <f>_xlfn.XLOOKUP(E873,CDP!B:B,CDP!E:E)</f>
        <v>80700</v>
      </c>
      <c r="I873" s="56">
        <f>_xlfn.XLOOKUP(E873,CDP!B:B,CDP!F:F)</f>
        <v>103100</v>
      </c>
      <c r="J873" s="57">
        <f t="shared" si="43"/>
        <v>0.11390532544378698</v>
      </c>
      <c r="K873" s="57">
        <f t="shared" si="44"/>
        <v>7.1713147410358571E-2</v>
      </c>
      <c r="L873" s="57">
        <f t="shared" si="45"/>
        <v>0.27757125154894674</v>
      </c>
    </row>
    <row r="874" spans="1:12" x14ac:dyDescent="0.3">
      <c r="A874" s="49" t="s">
        <v>1949</v>
      </c>
      <c r="B874" s="49" t="s">
        <v>1950</v>
      </c>
      <c r="C874" s="49" t="s">
        <v>1355</v>
      </c>
      <c r="D874" s="53">
        <f>_xlfn.XLOOKUP(C874,'County PPHU'!$B$3:$B$17,'County PPHU'!$F$3:$F$17)</f>
        <v>2.0542413859078494</v>
      </c>
      <c r="E874" s="58" t="s">
        <v>44</v>
      </c>
      <c r="F874" s="56">
        <f>_xlfn.XLOOKUP(E874,CDP!B:B,CDP!C:C)</f>
        <v>12883.223589932744</v>
      </c>
      <c r="G874" s="56">
        <f>_xlfn.XLOOKUP(E874,CDP!B:B,CDP!D:D)</f>
        <v>13353.811466020539</v>
      </c>
      <c r="H874" s="56">
        <f>_xlfn.XLOOKUP(E874,CDP!B:B,CDP!E:E)</f>
        <v>13633.019546641808</v>
      </c>
      <c r="I874" s="56">
        <f>_xlfn.XLOOKUP(E874,CDP!B:B,CDP!F:F)</f>
        <v>14101.445843553453</v>
      </c>
      <c r="J874" s="57">
        <f t="shared" si="43"/>
        <v>3.6527183806351345E-2</v>
      </c>
      <c r="K874" s="57">
        <f t="shared" si="44"/>
        <v>2.0908493528737335E-2</v>
      </c>
      <c r="L874" s="57">
        <f t="shared" si="45"/>
        <v>3.4359687911327819E-2</v>
      </c>
    </row>
    <row r="875" spans="1:12" x14ac:dyDescent="0.3">
      <c r="A875" s="49" t="s">
        <v>1951</v>
      </c>
      <c r="B875" s="49" t="s">
        <v>1952</v>
      </c>
      <c r="C875" s="49" t="s">
        <v>1625</v>
      </c>
      <c r="D875" s="53">
        <f>_xlfn.XLOOKUP(C875,'County PPHU'!$B$3:$B$17,'County PPHU'!$F$3:$F$17)</f>
        <v>1.8480857238531085</v>
      </c>
      <c r="E875" t="s">
        <v>123</v>
      </c>
      <c r="F875" s="56">
        <f>_xlfn.XLOOKUP(E875,CDP!B:B,CDP!C:C)</f>
        <v>1219.9865037771981</v>
      </c>
      <c r="G875" s="56">
        <f>_xlfn.XLOOKUP(E875,CDP!B:B,CDP!D:D)</f>
        <v>1211.4207051727658</v>
      </c>
      <c r="H875" s="56">
        <f>_xlfn.XLOOKUP(E875,CDP!B:B,CDP!E:E)</f>
        <v>1189.9326610009457</v>
      </c>
      <c r="I875" s="56">
        <f>_xlfn.XLOOKUP(E875,CDP!B:B,CDP!F:F)</f>
        <v>1153.8062768217123</v>
      </c>
      <c r="J875" s="57">
        <f t="shared" si="43"/>
        <v>-7.0212240692103956E-3</v>
      </c>
      <c r="K875" s="57">
        <f t="shared" si="44"/>
        <v>-1.7737887490337712E-2</v>
      </c>
      <c r="L875" s="57">
        <f t="shared" si="45"/>
        <v>-3.0360024027615663E-2</v>
      </c>
    </row>
    <row r="876" spans="1:12" x14ac:dyDescent="0.3">
      <c r="A876" s="49" t="s">
        <v>1953</v>
      </c>
      <c r="B876" s="49" t="s">
        <v>1954</v>
      </c>
      <c r="C876" s="7" t="s">
        <v>896</v>
      </c>
      <c r="D876" s="53">
        <f>_xlfn.XLOOKUP(C876,'County PPHU'!$B$3:$B$17,'County PPHU'!$F$3:$F$17)</f>
        <v>2.4249454644610071</v>
      </c>
      <c r="E876" s="58" t="s">
        <v>128</v>
      </c>
      <c r="F876" s="56">
        <f>_xlfn.XLOOKUP(E876,CDP!B:B,CDP!C:C)</f>
        <v>12032.705376580994</v>
      </c>
      <c r="G876" s="56">
        <f>_xlfn.XLOOKUP(E876,CDP!B:B,CDP!D:D)</f>
        <v>11991.067156322943</v>
      </c>
      <c r="H876" s="56">
        <f>_xlfn.XLOOKUP(E876,CDP!B:B,CDP!E:E)</f>
        <v>11939.148605081524</v>
      </c>
      <c r="I876" s="56">
        <f>_xlfn.XLOOKUP(E876,CDP!B:B,CDP!F:F)</f>
        <v>11651.807208189226</v>
      </c>
      <c r="J876" s="57">
        <f t="shared" si="43"/>
        <v>-3.4604204918946379E-3</v>
      </c>
      <c r="K876" s="57">
        <f t="shared" si="44"/>
        <v>-4.32976903261207E-3</v>
      </c>
      <c r="L876" s="57">
        <f t="shared" si="45"/>
        <v>-2.4067159761291517E-2</v>
      </c>
    </row>
    <row r="877" spans="1:12" x14ac:dyDescent="0.3">
      <c r="A877" s="49" t="s">
        <v>1955</v>
      </c>
      <c r="B877" s="49" t="s">
        <v>1956</v>
      </c>
      <c r="C877" s="49" t="s">
        <v>517</v>
      </c>
      <c r="D877" s="53">
        <f>_xlfn.XLOOKUP(C877,'County PPHU'!$B$3:$B$17,'County PPHU'!$F$3:$F$17)</f>
        <v>2.2993893610879113</v>
      </c>
      <c r="E877" t="s">
        <v>2079</v>
      </c>
      <c r="F877" s="56">
        <f>_xlfn.XLOOKUP(E877,CDP!B:B,CDP!C:C)</f>
        <v>15527.574791224348</v>
      </c>
      <c r="G877" s="56">
        <f>_xlfn.XLOOKUP(E877,CDP!B:B,CDP!D:D)</f>
        <v>17107.667837933477</v>
      </c>
      <c r="H877" s="56">
        <f>_xlfn.XLOOKUP(E877,CDP!B:B,CDP!E:E)</f>
        <v>18687.760884642605</v>
      </c>
      <c r="I877" s="56">
        <f>_xlfn.XLOOKUP(E877,CDP!B:B,CDP!F:F)</f>
        <v>21847.946978060867</v>
      </c>
      <c r="J877" s="57">
        <f t="shared" si="43"/>
        <v>0.10176045312640475</v>
      </c>
      <c r="K877" s="57">
        <f t="shared" si="44"/>
        <v>9.2361686097594653E-2</v>
      </c>
      <c r="L877" s="57">
        <f t="shared" si="45"/>
        <v>0.16910458737810952</v>
      </c>
    </row>
    <row r="878" spans="1:12" x14ac:dyDescent="0.3">
      <c r="A878" s="49" t="s">
        <v>1957</v>
      </c>
      <c r="B878" s="49" t="s">
        <v>1958</v>
      </c>
      <c r="C878" s="49" t="s">
        <v>1191</v>
      </c>
      <c r="D878" s="53">
        <f>_xlfn.XLOOKUP(C878,'County PPHU'!$B$3:$B$17,'County PPHU'!$F$3:$F$17)</f>
        <v>2.4789796441812206</v>
      </c>
      <c r="E878" s="58" t="s">
        <v>54</v>
      </c>
      <c r="F878" s="56">
        <f>_xlfn.XLOOKUP(E878,CDP!B:B,CDP!C:C)</f>
        <v>31200</v>
      </c>
      <c r="G878" s="56">
        <f>_xlfn.XLOOKUP(E878,CDP!B:B,CDP!D:D)</f>
        <v>40500</v>
      </c>
      <c r="H878" s="56">
        <f>_xlfn.XLOOKUP(E878,CDP!B:B,CDP!E:E)</f>
        <v>48900</v>
      </c>
      <c r="I878" s="56">
        <f>_xlfn.XLOOKUP(E878,CDP!B:B,CDP!F:F)</f>
        <v>67400</v>
      </c>
      <c r="J878" s="57">
        <f t="shared" si="43"/>
        <v>0.29807692307692307</v>
      </c>
      <c r="K878" s="57">
        <f t="shared" si="44"/>
        <v>0.2074074074074074</v>
      </c>
      <c r="L878" s="57">
        <f t="shared" si="45"/>
        <v>0.3783231083844581</v>
      </c>
    </row>
    <row r="879" spans="1:12" x14ac:dyDescent="0.3">
      <c r="A879" s="49" t="s">
        <v>2023</v>
      </c>
      <c r="B879" t="s">
        <v>2025</v>
      </c>
      <c r="C879" s="49" t="s">
        <v>347</v>
      </c>
      <c r="D879" s="53">
        <f>_xlfn.XLOOKUP(C879,'County PPHU'!$B$3:$B$17,'County PPHU'!$F$3:$F$17)</f>
        <v>2.4541810432311753</v>
      </c>
      <c r="E879" s="58" t="s">
        <v>53</v>
      </c>
      <c r="F879" s="56">
        <f>_xlfn.XLOOKUP(E879,CDP!B:B,CDP!C:C)</f>
        <v>81316.440095685321</v>
      </c>
      <c r="G879" s="56">
        <f>_xlfn.XLOOKUP(E879,CDP!B:B,CDP!D:D)</f>
        <v>83390.964219128582</v>
      </c>
      <c r="H879" s="56">
        <f>_xlfn.XLOOKUP(E879,CDP!B:B,CDP!E:E)</f>
        <v>85240.165977825571</v>
      </c>
      <c r="I879" s="56">
        <f>_xlfn.XLOOKUP(E879,CDP!B:B,CDP!F:F)</f>
        <v>87136.084980949221</v>
      </c>
      <c r="J879" s="57">
        <f t="shared" ref="J879:K885" si="46">((G879-F879)/F879)</f>
        <v>2.5511743025176239E-2</v>
      </c>
      <c r="K879" s="57">
        <f t="shared" ref="K879" si="47">((H879-G879)/G879)</f>
        <v>2.2175085466547593E-2</v>
      </c>
      <c r="L879" s="57">
        <f t="shared" si="45"/>
        <v>2.2242084836118878E-2</v>
      </c>
    </row>
    <row r="880" spans="1:12" x14ac:dyDescent="0.3">
      <c r="A880" s="49" t="s">
        <v>2024</v>
      </c>
      <c r="B880" t="s">
        <v>2026</v>
      </c>
      <c r="C880" s="49" t="s">
        <v>896</v>
      </c>
      <c r="D880" s="53">
        <f>_xlfn.XLOOKUP(C880,'County PPHU'!$B$3:$B$17,'County PPHU'!$F$3:$F$17)</f>
        <v>2.4249454644610071</v>
      </c>
      <c r="E880" s="58" t="s">
        <v>142</v>
      </c>
      <c r="F880" s="56">
        <f>_xlfn.XLOOKUP(E880,CDP!B:B,CDP!C:C)</f>
        <v>4184.6885038570872</v>
      </c>
      <c r="G880" s="56">
        <f>_xlfn.XLOOKUP(E880,CDP!B:B,CDP!D:D)</f>
        <v>4206.0021176110413</v>
      </c>
      <c r="H880" s="56">
        <f>_xlfn.XLOOKUP(E880,CDP!B:B,CDP!E:E)</f>
        <v>4223.0950192130267</v>
      </c>
      <c r="I880" s="56">
        <f>_xlfn.XLOOKUP(E880,CDP!B:B,CDP!F:F)</f>
        <v>4189.4016847235498</v>
      </c>
      <c r="J880" s="4">
        <f t="shared" si="46"/>
        <v>5.0932378202843591E-3</v>
      </c>
      <c r="K880" s="4">
        <f t="shared" si="46"/>
        <v>4.0639308122112873E-3</v>
      </c>
      <c r="L880" s="57">
        <f t="shared" si="45"/>
        <v>-7.9783510283781538E-3</v>
      </c>
    </row>
    <row r="881" spans="1:12" x14ac:dyDescent="0.3">
      <c r="A881" s="49" t="s">
        <v>2027</v>
      </c>
      <c r="B881" s="49" t="s">
        <v>2028</v>
      </c>
      <c r="C881" s="49" t="s">
        <v>347</v>
      </c>
      <c r="D881" s="53">
        <f>_xlfn.XLOOKUP(C881,'County PPHU'!$B$3:$B$17,'County PPHU'!$F$3:$F$17)</f>
        <v>2.4541810432311753</v>
      </c>
      <c r="E881" s="58" t="s">
        <v>53</v>
      </c>
      <c r="F881" s="56">
        <f>_xlfn.XLOOKUP(E881,CDP!B:B,CDP!C:C)</f>
        <v>81316.440095685321</v>
      </c>
      <c r="G881" s="56">
        <f>_xlfn.XLOOKUP(E881,CDP!B:B,CDP!D:D)</f>
        <v>83390.964219128582</v>
      </c>
      <c r="H881" s="56">
        <f>_xlfn.XLOOKUP(E881,CDP!B:B,CDP!E:E)</f>
        <v>85240.165977825571</v>
      </c>
      <c r="I881" s="56">
        <f>_xlfn.XLOOKUP(E881,CDP!B:B,CDP!F:F)</f>
        <v>87136.084980949221</v>
      </c>
      <c r="J881" s="57">
        <f t="shared" ref="J881:K886" si="48">((G881-F881)/F881)</f>
        <v>2.5511743025176239E-2</v>
      </c>
      <c r="K881" s="57">
        <f t="shared" si="46"/>
        <v>2.2175085466547593E-2</v>
      </c>
      <c r="L881" s="57">
        <f t="shared" si="45"/>
        <v>2.2242084836118878E-2</v>
      </c>
    </row>
    <row r="882" spans="1:12" x14ac:dyDescent="0.3">
      <c r="A882" s="49" t="s">
        <v>2029</v>
      </c>
      <c r="B882" s="49" t="s">
        <v>2030</v>
      </c>
      <c r="C882" s="49" t="s">
        <v>418</v>
      </c>
      <c r="D882" s="53">
        <f>_xlfn.XLOOKUP(C882,'County PPHU'!$B$3:$B$17,'County PPHU'!$F$3:$F$17)</f>
        <v>2.2529921759357157</v>
      </c>
      <c r="E882" s="50" t="s">
        <v>110</v>
      </c>
      <c r="F882" s="56">
        <f>_xlfn.XLOOKUP(E882,CDP!B:B,CDP!C:C)</f>
        <v>17301.347948274659</v>
      </c>
      <c r="G882" s="56">
        <f>_xlfn.XLOOKUP(E882,CDP!B:B,CDP!D:D)</f>
        <v>17766.21856873381</v>
      </c>
      <c r="H882" s="56">
        <f>_xlfn.XLOOKUP(E882,CDP!B:B,CDP!E:E)</f>
        <v>17984.970593398029</v>
      </c>
      <c r="I882" s="56">
        <f>_xlfn.XLOOKUP(E882,CDP!B:B,CDP!F:F)</f>
        <v>18193.479205829452</v>
      </c>
      <c r="J882" s="4">
        <f t="shared" si="48"/>
        <v>2.6869040600129027E-2</v>
      </c>
      <c r="K882" s="4">
        <f t="shared" si="46"/>
        <v>1.2312807242459258E-2</v>
      </c>
      <c r="L882" s="57">
        <f t="shared" si="45"/>
        <v>1.1593491985355926E-2</v>
      </c>
    </row>
    <row r="883" spans="1:12" x14ac:dyDescent="0.3">
      <c r="A883" s="49" t="s">
        <v>2031</v>
      </c>
      <c r="B883" s="49" t="s">
        <v>2032</v>
      </c>
      <c r="C883" s="49" t="s">
        <v>418</v>
      </c>
      <c r="D883" s="53">
        <f>_xlfn.XLOOKUP(C883,'County PPHU'!$B$3:$B$17,'County PPHU'!$F$3:$F$17)</f>
        <v>2.2529921759357157</v>
      </c>
      <c r="E883" s="59" t="s">
        <v>154</v>
      </c>
      <c r="F883" s="56">
        <f>_xlfn.XLOOKUP(E883,CDP!B:B,CDP!C:C)</f>
        <v>25829.420571075319</v>
      </c>
      <c r="G883" s="56">
        <f>_xlfn.XLOOKUP(E883,CDP!B:B,CDP!D:D)</f>
        <v>26151.525464320908</v>
      </c>
      <c r="H883" s="56">
        <f>_xlfn.XLOOKUP(E883,CDP!B:B,CDP!E:E)</f>
        <v>26122.262933228965</v>
      </c>
      <c r="I883" s="56">
        <f>_xlfn.XLOOKUP(E883,CDP!B:B,CDP!F:F)</f>
        <v>25781.382001888353</v>
      </c>
      <c r="J883" s="4">
        <f t="shared" si="48"/>
        <v>1.2470465311416741E-2</v>
      </c>
      <c r="K883" s="4">
        <f t="shared" si="46"/>
        <v>-1.1189607708302312E-3</v>
      </c>
      <c r="L883" s="57">
        <f t="shared" si="45"/>
        <v>-1.3049441092141879E-2</v>
      </c>
    </row>
    <row r="884" spans="1:12" x14ac:dyDescent="0.3">
      <c r="A884" s="49" t="s">
        <v>2033</v>
      </c>
      <c r="B884" s="49" t="s">
        <v>2034</v>
      </c>
      <c r="C884" s="49" t="s">
        <v>1355</v>
      </c>
      <c r="D884" s="53">
        <f>_xlfn.XLOOKUP(C884,'County PPHU'!$B$3:$B$17,'County PPHU'!$F$3:$F$17)</f>
        <v>2.0542413859078494</v>
      </c>
      <c r="E884" s="50" t="s">
        <v>1961</v>
      </c>
      <c r="F884" s="56">
        <f>_xlfn.XLOOKUP(E884,CDP!B:B,CDP!C:C)</f>
        <v>2561.9494398608722</v>
      </c>
      <c r="G884" s="56">
        <f>_xlfn.XLOOKUP(E884,CDP!B:B,CDP!D:D)</f>
        <v>2517.5398731282398</v>
      </c>
      <c r="H884" s="56">
        <f>_xlfn.XLOOKUP(E884,CDP!B:B,CDP!E:E)</f>
        <v>2473.5074669129799</v>
      </c>
      <c r="I884" s="56">
        <f>_xlfn.XLOOKUP(E884,CDP!B:B,CDP!F:F)</f>
        <v>2354.7158452857484</v>
      </c>
      <c r="J884" s="4">
        <f t="shared" si="48"/>
        <v>-1.733428694636692E-2</v>
      </c>
      <c r="K884" s="4">
        <f t="shared" si="46"/>
        <v>-1.7490251767312118E-2</v>
      </c>
      <c r="L884" s="57">
        <f t="shared" si="45"/>
        <v>-4.8025576318751699E-2</v>
      </c>
    </row>
    <row r="885" spans="1:12" x14ac:dyDescent="0.3">
      <c r="A885" s="49" t="s">
        <v>2035</v>
      </c>
      <c r="B885" s="49" t="s">
        <v>2036</v>
      </c>
      <c r="C885" s="49" t="s">
        <v>1355</v>
      </c>
      <c r="D885" s="53">
        <f>_xlfn.XLOOKUP(C885,'County PPHU'!$B$3:$B$17,'County PPHU'!$F$3:$F$17)</f>
        <v>2.0542413859078494</v>
      </c>
      <c r="E885" s="51" t="s">
        <v>36</v>
      </c>
      <c r="F885" s="56">
        <f>_xlfn.XLOOKUP(E885,CDP!B:B,CDP!C:C)</f>
        <v>14798.655404067267</v>
      </c>
      <c r="G885" s="56">
        <f>_xlfn.XLOOKUP(E885,CDP!B:B,CDP!D:D)</f>
        <v>15875.81898425781</v>
      </c>
      <c r="H885" s="56">
        <f>_xlfn.XLOOKUP(E885,CDP!B:B,CDP!E:E)</f>
        <v>16701.00519836356</v>
      </c>
      <c r="I885" s="56">
        <f>_xlfn.XLOOKUP(E885,CDP!B:B,CDP!F:F)</f>
        <v>18156.552880431969</v>
      </c>
      <c r="J885" s="4">
        <f t="shared" si="48"/>
        <v>7.2787935848178151E-2</v>
      </c>
      <c r="K885" s="4">
        <f t="shared" si="46"/>
        <v>5.197755246037955E-2</v>
      </c>
      <c r="L885" s="57">
        <f t="shared" si="45"/>
        <v>8.7153297947061892E-2</v>
      </c>
    </row>
    <row r="886" spans="1:12" x14ac:dyDescent="0.3">
      <c r="A886" s="49" t="s">
        <v>2037</v>
      </c>
      <c r="B886" s="49" t="s">
        <v>2038</v>
      </c>
      <c r="C886" s="49" t="s">
        <v>788</v>
      </c>
      <c r="D886" s="53">
        <f>_xlfn.XLOOKUP(C886,'County PPHU'!$B$3:$B$17,'County PPHU'!$F$3:$F$17)</f>
        <v>1.8880370406437847</v>
      </c>
      <c r="E886" s="50" t="s">
        <v>19</v>
      </c>
      <c r="F886" s="56">
        <f>_xlfn.XLOOKUP(E886,CDP!B:B,CDP!C:C)</f>
        <v>1791.6000401969652</v>
      </c>
      <c r="G886" s="56">
        <f>_xlfn.XLOOKUP(E886,CDP!B:B,CDP!D:D)</f>
        <v>1921.8106722942418</v>
      </c>
      <c r="H886" s="56">
        <f>_xlfn.XLOOKUP(E886,CDP!B:B,CDP!E:E)</f>
        <v>2018.7619334740227</v>
      </c>
      <c r="I886" s="56">
        <f>_xlfn.XLOOKUP(E886,CDP!B:B,CDP!F:F)</f>
        <v>2202.2538438347906</v>
      </c>
      <c r="J886" s="4">
        <f t="shared" si="48"/>
        <v>7.2678404317830625E-2</v>
      </c>
      <c r="K886" s="4">
        <f t="shared" si="48"/>
        <v>5.0447873236150395E-2</v>
      </c>
      <c r="L886" s="57">
        <f t="shared" si="45"/>
        <v>9.0893288266537947E-2</v>
      </c>
    </row>
    <row r="887" spans="1:12" x14ac:dyDescent="0.3">
      <c r="A887" t="s">
        <v>2087</v>
      </c>
      <c r="B887" t="s">
        <v>2088</v>
      </c>
      <c r="C887" t="s">
        <v>547</v>
      </c>
      <c r="D887" s="53">
        <f>_xlfn.XLOOKUP(C887,'County PPHU'!$B$3:$B$17,'County PPHU'!$F$3:$F$17)</f>
        <v>2.4615737569814513</v>
      </c>
      <c r="E887" s="50"/>
      <c r="F887" s="56"/>
      <c r="G887" s="56"/>
      <c r="H887" s="56"/>
      <c r="I887" s="56"/>
      <c r="J887" s="4"/>
      <c r="K887" s="4"/>
      <c r="L887" s="57"/>
    </row>
    <row r="888" spans="1:12" x14ac:dyDescent="0.3">
      <c r="A888" t="s">
        <v>2089</v>
      </c>
      <c r="B888" t="s">
        <v>2090</v>
      </c>
      <c r="C888" t="s">
        <v>189</v>
      </c>
      <c r="D888" s="53">
        <f>_xlfn.XLOOKUP(C888,'County PPHU'!$B$3:$B$17,'County PPHU'!$F$3:$F$17)</f>
        <v>2.8862901110431056</v>
      </c>
      <c r="E888" s="50"/>
      <c r="F888" s="56"/>
      <c r="G888" s="56"/>
      <c r="H888" s="56"/>
      <c r="I888" s="56"/>
      <c r="J888" s="4"/>
      <c r="K888" s="4"/>
      <c r="L888" s="57"/>
    </row>
    <row r="889" spans="1:12" x14ac:dyDescent="0.3">
      <c r="A889" t="s">
        <v>2091</v>
      </c>
      <c r="B889" t="s">
        <v>2092</v>
      </c>
      <c r="C889" t="s">
        <v>788</v>
      </c>
      <c r="D889" s="53">
        <f>_xlfn.XLOOKUP(C889,'County PPHU'!$B$3:$B$17,'County PPHU'!$F$3:$F$17)</f>
        <v>1.8880370406437847</v>
      </c>
      <c r="E889" s="50" t="s">
        <v>2058</v>
      </c>
      <c r="F889" s="56">
        <f>_xlfn.XLOOKUP(E889,CDP!B:B,CDP!C:C)</f>
        <v>3039</v>
      </c>
      <c r="G889" s="56">
        <f>_xlfn.XLOOKUP(E889,CDP!B:B,CDP!D:D)</f>
        <v>3039</v>
      </c>
      <c r="H889" s="56">
        <f>_xlfn.XLOOKUP(E889,CDP!B:B,CDP!E:E)</f>
        <v>3039</v>
      </c>
      <c r="I889" s="56">
        <f>_xlfn.XLOOKUP(E889,CDP!B:B,CDP!F:F)</f>
        <v>3039</v>
      </c>
      <c r="J889" s="4">
        <f t="shared" ref="J889:J909" si="49">((G889-F889)/F889)</f>
        <v>0</v>
      </c>
      <c r="K889" s="4">
        <f t="shared" ref="K889:K909" si="50">((H889-G889)/G889)</f>
        <v>0</v>
      </c>
      <c r="L889" s="57">
        <f t="shared" ref="L889:L909" si="51">(I889-H889)/H889</f>
        <v>0</v>
      </c>
    </row>
    <row r="890" spans="1:12" x14ac:dyDescent="0.3">
      <c r="A890" t="s">
        <v>2093</v>
      </c>
      <c r="B890" t="s">
        <v>2094</v>
      </c>
      <c r="C890" t="s">
        <v>517</v>
      </c>
      <c r="D890" s="53">
        <f>_xlfn.XLOOKUP(C890,'County PPHU'!$B$3:$B$17,'County PPHU'!$F$3:$F$17)</f>
        <v>2.2993893610879113</v>
      </c>
      <c r="E890" s="50" t="s">
        <v>2150</v>
      </c>
      <c r="F890" s="56">
        <f>_xlfn.XLOOKUP(E890,CDP!B:B,CDP!C:C)</f>
        <v>4733.8782915464208</v>
      </c>
      <c r="G890" s="56">
        <f>_xlfn.XLOOKUP(E890,CDP!B:B,CDP!D:D)</f>
        <v>4579.005945023293</v>
      </c>
      <c r="H890" s="56">
        <f>_xlfn.XLOOKUP(E890,CDP!B:B,CDP!E:E)</f>
        <v>4422.586458451714</v>
      </c>
      <c r="I890" s="56">
        <f>_xlfn.XLOOKUP(E890,CDP!B:B,CDP!F:F)</f>
        <v>4053.2648557369257</v>
      </c>
      <c r="J890" s="4">
        <f t="shared" si="49"/>
        <v>-3.2715743199332549E-2</v>
      </c>
      <c r="K890" s="4">
        <f t="shared" si="50"/>
        <v>-3.4160140530410103E-2</v>
      </c>
      <c r="L890" s="57">
        <f t="shared" si="51"/>
        <v>-8.3508057148097586E-2</v>
      </c>
    </row>
    <row r="891" spans="1:12" x14ac:dyDescent="0.3">
      <c r="A891" t="s">
        <v>2095</v>
      </c>
      <c r="B891" t="s">
        <v>2096</v>
      </c>
      <c r="C891" t="s">
        <v>896</v>
      </c>
      <c r="D891" s="53">
        <f>_xlfn.XLOOKUP(C891,'County PPHU'!$B$3:$B$17,'County PPHU'!$F$3:$F$17)</f>
        <v>2.4249454644610071</v>
      </c>
      <c r="E891" s="61" t="s">
        <v>69</v>
      </c>
      <c r="F891" s="56">
        <f>_xlfn.XLOOKUP(E891,CDP!B:B,CDP!C:C)</f>
        <v>2891.7338956321423</v>
      </c>
      <c r="G891" s="56">
        <f>_xlfn.XLOOKUP(E891,CDP!B:B,CDP!D:D)</f>
        <v>2848.3843528031621</v>
      </c>
      <c r="H891" s="56">
        <f>_xlfn.XLOOKUP(E891,CDP!B:B,CDP!E:E)</f>
        <v>2803.1228492808636</v>
      </c>
      <c r="I891" s="56">
        <f>_xlfn.XLOOKUP(E891,CDP!B:B,CDP!F:F)</f>
        <v>2671.2214288082978</v>
      </c>
      <c r="J891" s="4">
        <f t="shared" si="49"/>
        <v>-1.4990847842001692E-2</v>
      </c>
      <c r="K891" s="4">
        <f t="shared" si="50"/>
        <v>-1.5890237382379775E-2</v>
      </c>
      <c r="L891" s="57">
        <f t="shared" si="51"/>
        <v>-4.7055169382392549E-2</v>
      </c>
    </row>
    <row r="892" spans="1:12" x14ac:dyDescent="0.3">
      <c r="A892" t="s">
        <v>2097</v>
      </c>
      <c r="B892" t="s">
        <v>2098</v>
      </c>
      <c r="C892" t="s">
        <v>896</v>
      </c>
      <c r="D892" s="53">
        <f>_xlfn.XLOOKUP(C892,'County PPHU'!$B$3:$B$17,'County PPHU'!$F$3:$F$17)</f>
        <v>2.4249454644610071</v>
      </c>
      <c r="E892" s="50" t="s">
        <v>1978</v>
      </c>
      <c r="F892" s="56">
        <f>_xlfn.XLOOKUP(E892,CDP!B:B,CDP!C:C)</f>
        <v>37898.773139218567</v>
      </c>
      <c r="G892" s="56">
        <f>_xlfn.XLOOKUP(E892,CDP!B:B,CDP!D:D)</f>
        <v>40573.700774256955</v>
      </c>
      <c r="H892" s="56">
        <f>_xlfn.XLOOKUP(E892,CDP!B:B,CDP!E:E)</f>
        <v>42554.293582522303</v>
      </c>
      <c r="I892" s="56">
        <f>_xlfn.XLOOKUP(E892,CDP!B:B,CDP!F:F)</f>
        <v>46303.583203848852</v>
      </c>
      <c r="J892" s="4">
        <f t="shared" si="49"/>
        <v>7.0580850340780765E-2</v>
      </c>
      <c r="K892" s="4">
        <f t="shared" si="50"/>
        <v>4.8814694505806257E-2</v>
      </c>
      <c r="L892" s="57">
        <f t="shared" si="51"/>
        <v>8.8106024226576249E-2</v>
      </c>
    </row>
    <row r="893" spans="1:12" x14ac:dyDescent="0.3">
      <c r="A893" t="s">
        <v>2099</v>
      </c>
      <c r="B893" t="s">
        <v>2100</v>
      </c>
      <c r="C893" t="s">
        <v>788</v>
      </c>
      <c r="D893" s="53">
        <f>_xlfn.XLOOKUP(C893,'County PPHU'!$B$3:$B$17,'County PPHU'!$F$3:$F$17)</f>
        <v>1.8880370406437847</v>
      </c>
      <c r="E893" s="50" t="s">
        <v>2149</v>
      </c>
      <c r="F893" s="56"/>
      <c r="G893" s="56"/>
      <c r="H893" s="56"/>
      <c r="I893" s="56"/>
      <c r="J893" s="4"/>
      <c r="K893" s="4"/>
      <c r="L893" s="57"/>
    </row>
    <row r="894" spans="1:12" x14ac:dyDescent="0.3">
      <c r="A894" t="s">
        <v>2101</v>
      </c>
      <c r="B894" t="s">
        <v>2102</v>
      </c>
      <c r="C894" t="s">
        <v>517</v>
      </c>
      <c r="D894" s="53">
        <f>_xlfn.XLOOKUP(C894,'County PPHU'!$B$3:$B$17,'County PPHU'!$F$3:$F$17)</f>
        <v>2.2993893610879113</v>
      </c>
      <c r="E894" s="50" t="s">
        <v>88</v>
      </c>
      <c r="F894" s="56">
        <f>_xlfn.XLOOKUP(E894,CDP!B:B,CDP!C:C)</f>
        <v>63500</v>
      </c>
      <c r="G894" s="56">
        <f>_xlfn.XLOOKUP(E894,CDP!B:B,CDP!D:D)</f>
        <v>71693</v>
      </c>
      <c r="H894" s="56">
        <f>_xlfn.XLOOKUP(E894,CDP!B:B,CDP!E:E)</f>
        <v>79926</v>
      </c>
      <c r="I894" s="56">
        <f>_xlfn.XLOOKUP(E894,CDP!B:B,CDP!F:F)</f>
        <v>95534</v>
      </c>
      <c r="J894" s="4">
        <f t="shared" si="49"/>
        <v>0.1290236220472441</v>
      </c>
      <c r="K894" s="4">
        <f t="shared" si="50"/>
        <v>0.11483687389284868</v>
      </c>
      <c r="L894" s="57">
        <f t="shared" si="51"/>
        <v>0.19528063458699296</v>
      </c>
    </row>
    <row r="895" spans="1:12" x14ac:dyDescent="0.3">
      <c r="A895" t="s">
        <v>2103</v>
      </c>
      <c r="B895" t="s">
        <v>2104</v>
      </c>
      <c r="C895" t="s">
        <v>1191</v>
      </c>
      <c r="D895" s="53">
        <f>_xlfn.XLOOKUP(C895,'County PPHU'!$B$3:$B$17,'County PPHU'!$F$3:$F$17)</f>
        <v>2.4789796441812206</v>
      </c>
      <c r="E895" s="50" t="s">
        <v>2149</v>
      </c>
      <c r="F895" s="56"/>
      <c r="G895" s="56"/>
      <c r="H895" s="56"/>
      <c r="I895" s="56"/>
      <c r="J895" s="4"/>
      <c r="K895" s="4"/>
      <c r="L895" s="57"/>
    </row>
    <row r="896" spans="1:12" x14ac:dyDescent="0.3">
      <c r="A896" t="s">
        <v>2105</v>
      </c>
      <c r="B896" t="s">
        <v>2106</v>
      </c>
      <c r="C896" t="s">
        <v>1191</v>
      </c>
      <c r="D896" s="53">
        <f>_xlfn.XLOOKUP(C896,'County PPHU'!$B$3:$B$17,'County PPHU'!$F$3:$F$17)</f>
        <v>2.4789796441812206</v>
      </c>
      <c r="E896" s="50" t="s">
        <v>1976</v>
      </c>
      <c r="F896" s="56">
        <f>_xlfn.XLOOKUP(E896,CDP!B:B,CDP!C:C)</f>
        <v>206400</v>
      </c>
      <c r="G896" s="56">
        <f>_xlfn.XLOOKUP(E896,CDP!B:B,CDP!D:D)</f>
        <v>221100</v>
      </c>
      <c r="H896" s="56">
        <f>_xlfn.XLOOKUP(E896,CDP!B:B,CDP!E:E)</f>
        <v>235200</v>
      </c>
      <c r="I896" s="56">
        <f>_xlfn.XLOOKUP(E896,CDP!B:B,CDP!F:F)</f>
        <v>251800</v>
      </c>
      <c r="J896" s="4">
        <f t="shared" si="49"/>
        <v>7.1220930232558141E-2</v>
      </c>
      <c r="K896" s="4">
        <f t="shared" si="50"/>
        <v>6.3772048846675713E-2</v>
      </c>
      <c r="L896" s="57">
        <f t="shared" si="51"/>
        <v>7.0578231292517002E-2</v>
      </c>
    </row>
    <row r="897" spans="1:12" x14ac:dyDescent="0.3">
      <c r="A897" t="s">
        <v>2107</v>
      </c>
      <c r="B897" t="s">
        <v>2108</v>
      </c>
      <c r="C897" t="s">
        <v>1355</v>
      </c>
      <c r="D897" s="53">
        <f>_xlfn.XLOOKUP(C897,'County PPHU'!$B$3:$B$17,'County PPHU'!$F$3:$F$17)</f>
        <v>2.0542413859078494</v>
      </c>
      <c r="E897" s="50" t="s">
        <v>30</v>
      </c>
      <c r="F897" s="56">
        <f>_xlfn.XLOOKUP(E897,CDP!B:B,CDP!C:C)</f>
        <v>13300.31163919026</v>
      </c>
      <c r="G897" s="56">
        <f>_xlfn.XLOOKUP(E897,CDP!B:B,CDP!D:D)</f>
        <v>14372.068991457189</v>
      </c>
      <c r="H897" s="56">
        <f>_xlfn.XLOOKUP(E897,CDP!B:B,CDP!E:E)</f>
        <v>15452.575010463441</v>
      </c>
      <c r="I897" s="56">
        <f>_xlfn.XLOOKUP(E897,CDP!B:B,CDP!F:F)</f>
        <v>17700.193288923856</v>
      </c>
      <c r="J897" s="4">
        <f t="shared" si="49"/>
        <v>8.0581371425081746E-2</v>
      </c>
      <c r="K897" s="4">
        <f t="shared" si="50"/>
        <v>7.5180965221396376E-2</v>
      </c>
      <c r="L897" s="57">
        <f t="shared" si="51"/>
        <v>0.14545266901720133</v>
      </c>
    </row>
    <row r="898" spans="1:12" x14ac:dyDescent="0.3">
      <c r="A898" t="s">
        <v>2109</v>
      </c>
      <c r="B898" t="s">
        <v>2110</v>
      </c>
      <c r="C898" t="s">
        <v>1355</v>
      </c>
      <c r="D898" s="53">
        <f>_xlfn.XLOOKUP(C898,'County PPHU'!$B$3:$B$17,'County PPHU'!$F$3:$F$17)</f>
        <v>2.0542413859078494</v>
      </c>
      <c r="E898" s="50" t="s">
        <v>2149</v>
      </c>
      <c r="F898" s="56"/>
      <c r="G898" s="56"/>
      <c r="H898" s="56"/>
      <c r="I898" s="56"/>
      <c r="J898" s="4"/>
      <c r="K898" s="4"/>
      <c r="L898" s="57"/>
    </row>
    <row r="899" spans="1:12" x14ac:dyDescent="0.3">
      <c r="A899" t="s">
        <v>2111</v>
      </c>
      <c r="B899" t="s">
        <v>2112</v>
      </c>
      <c r="C899" t="s">
        <v>1191</v>
      </c>
      <c r="D899" s="53">
        <f>_xlfn.XLOOKUP(C899,'County PPHU'!$B$3:$B$17,'County PPHU'!$F$3:$F$17)</f>
        <v>2.4789796441812206</v>
      </c>
      <c r="E899" s="50" t="s">
        <v>2149</v>
      </c>
      <c r="F899" s="56"/>
      <c r="G899" s="56"/>
      <c r="H899" s="56"/>
      <c r="I899" s="56"/>
      <c r="J899" s="4"/>
      <c r="K899" s="4"/>
      <c r="L899" s="57"/>
    </row>
    <row r="900" spans="1:12" x14ac:dyDescent="0.3">
      <c r="A900" t="s">
        <v>2113</v>
      </c>
      <c r="B900" t="s">
        <v>2114</v>
      </c>
      <c r="C900" t="s">
        <v>1322</v>
      </c>
      <c r="D900" s="53">
        <f>_xlfn.XLOOKUP(C900,'County PPHU'!$B$3:$B$17,'County PPHU'!$F$3:$F$17)</f>
        <v>2.8096781798891901</v>
      </c>
      <c r="E900" s="50"/>
      <c r="F900" s="56"/>
      <c r="G900" s="56"/>
      <c r="H900" s="56"/>
      <c r="I900" s="56"/>
      <c r="J900" s="4"/>
      <c r="K900" s="4"/>
      <c r="L900" s="57"/>
    </row>
    <row r="901" spans="1:12" x14ac:dyDescent="0.3">
      <c r="A901" t="s">
        <v>2115</v>
      </c>
      <c r="B901" t="s">
        <v>2116</v>
      </c>
      <c r="C901" t="s">
        <v>418</v>
      </c>
      <c r="D901" s="53">
        <f>_xlfn.XLOOKUP(C901,'County PPHU'!$B$3:$B$17,'County PPHU'!$F$3:$F$17)</f>
        <v>2.2529921759357157</v>
      </c>
      <c r="E901" s="50" t="s">
        <v>2149</v>
      </c>
      <c r="F901" s="56"/>
      <c r="G901" s="56"/>
      <c r="H901" s="56"/>
      <c r="I901" s="56"/>
      <c r="J901" s="4"/>
      <c r="K901" s="4"/>
      <c r="L901" s="57"/>
    </row>
    <row r="902" spans="1:12" x14ac:dyDescent="0.3">
      <c r="A902" t="s">
        <v>2117</v>
      </c>
      <c r="B902" t="s">
        <v>2118</v>
      </c>
      <c r="C902" t="s">
        <v>517</v>
      </c>
      <c r="D902" s="53">
        <f>_xlfn.XLOOKUP(C902,'County PPHU'!$B$3:$B$17,'County PPHU'!$F$3:$F$17)</f>
        <v>2.2993893610879113</v>
      </c>
      <c r="E902" s="50" t="s">
        <v>2149</v>
      </c>
      <c r="F902" s="56"/>
      <c r="G902" s="56"/>
      <c r="H902" s="56"/>
      <c r="I902" s="56"/>
      <c r="J902" s="4"/>
      <c r="K902" s="4"/>
      <c r="L902" s="57"/>
    </row>
    <row r="903" spans="1:12" x14ac:dyDescent="0.3">
      <c r="A903" t="s">
        <v>2119</v>
      </c>
      <c r="B903" t="s">
        <v>2120</v>
      </c>
      <c r="C903" t="s">
        <v>517</v>
      </c>
      <c r="D903" s="53">
        <f>_xlfn.XLOOKUP(C903,'County PPHU'!$B$3:$B$17,'County PPHU'!$F$3:$F$17)</f>
        <v>2.2993893610879113</v>
      </c>
      <c r="E903" s="50" t="s">
        <v>149</v>
      </c>
      <c r="F903" s="56">
        <f>_xlfn.XLOOKUP(E903,CDP!B:B,CDP!C:C)</f>
        <v>563427</v>
      </c>
      <c r="G903" s="56">
        <f>_xlfn.XLOOKUP(E903,CDP!B:B,CDP!D:D)</f>
        <v>574178</v>
      </c>
      <c r="H903" s="56">
        <f>_xlfn.XLOOKUP(E903,CDP!B:B,CDP!E:E)</f>
        <v>585664</v>
      </c>
      <c r="I903" s="56">
        <f>_xlfn.XLOOKUP(E903,CDP!B:B,CDP!F:F)</f>
        <v>605445</v>
      </c>
      <c r="J903" s="4">
        <f t="shared" si="49"/>
        <v>1.9081442671366477E-2</v>
      </c>
      <c r="K903" s="4">
        <f t="shared" si="50"/>
        <v>2.0004249553274421E-2</v>
      </c>
      <c r="L903" s="57">
        <f t="shared" si="51"/>
        <v>3.3775338760791168E-2</v>
      </c>
    </row>
    <row r="904" spans="1:12" x14ac:dyDescent="0.3">
      <c r="A904" t="s">
        <v>2121</v>
      </c>
      <c r="B904" t="s">
        <v>2122</v>
      </c>
      <c r="C904" t="s">
        <v>1191</v>
      </c>
      <c r="D904" s="53">
        <f>_xlfn.XLOOKUP(C904,'County PPHU'!$B$3:$B$17,'County PPHU'!$F$3:$F$17)</f>
        <v>2.4789796441812206</v>
      </c>
      <c r="E904" s="50" t="s">
        <v>2149</v>
      </c>
      <c r="F904" s="56"/>
      <c r="G904" s="56"/>
      <c r="H904" s="56"/>
      <c r="I904" s="56"/>
      <c r="J904" s="4"/>
      <c r="K904" s="4"/>
      <c r="L904" s="57"/>
    </row>
    <row r="905" spans="1:12" x14ac:dyDescent="0.3">
      <c r="A905" t="s">
        <v>2123</v>
      </c>
      <c r="B905" t="s">
        <v>2124</v>
      </c>
      <c r="C905" t="s">
        <v>1355</v>
      </c>
      <c r="D905" s="53">
        <f>_xlfn.XLOOKUP(C905,'County PPHU'!$B$3:$B$17,'County PPHU'!$F$3:$F$17)</f>
        <v>2.0542413859078494</v>
      </c>
      <c r="E905" s="50" t="s">
        <v>1961</v>
      </c>
      <c r="F905" s="56">
        <f>_xlfn.XLOOKUP(E905,CDP!B:B,CDP!C:C)</f>
        <v>2561.9494398608722</v>
      </c>
      <c r="G905" s="56">
        <f>_xlfn.XLOOKUP(E905,CDP!B:B,CDP!D:D)</f>
        <v>2517.5398731282398</v>
      </c>
      <c r="H905" s="56">
        <f>_xlfn.XLOOKUP(E905,CDP!B:B,CDP!E:E)</f>
        <v>2473.5074669129799</v>
      </c>
      <c r="I905" s="56">
        <f>_xlfn.XLOOKUP(E905,CDP!B:B,CDP!F:F)</f>
        <v>2354.7158452857484</v>
      </c>
      <c r="J905" s="4">
        <f t="shared" si="49"/>
        <v>-1.733428694636692E-2</v>
      </c>
      <c r="K905" s="4">
        <f t="shared" si="50"/>
        <v>-1.7490251767312118E-2</v>
      </c>
      <c r="L905" s="57">
        <f t="shared" si="51"/>
        <v>-4.8025576318751699E-2</v>
      </c>
    </row>
    <row r="906" spans="1:12" x14ac:dyDescent="0.3">
      <c r="A906" t="s">
        <v>2125</v>
      </c>
      <c r="B906" t="s">
        <v>2126</v>
      </c>
      <c r="C906" t="s">
        <v>1355</v>
      </c>
      <c r="D906" s="53">
        <f>_xlfn.XLOOKUP(C906,'County PPHU'!$B$3:$B$17,'County PPHU'!$F$3:$F$17)</f>
        <v>2.0542413859078494</v>
      </c>
      <c r="E906" s="50" t="s">
        <v>2149</v>
      </c>
      <c r="F906" s="56"/>
      <c r="G906" s="56"/>
      <c r="H906" s="56"/>
      <c r="I906" s="56"/>
      <c r="J906" s="4"/>
      <c r="K906" s="4"/>
      <c r="L906" s="57"/>
    </row>
    <row r="907" spans="1:12" x14ac:dyDescent="0.3">
      <c r="A907" t="s">
        <v>2127</v>
      </c>
      <c r="B907" t="s">
        <v>2128</v>
      </c>
      <c r="C907" t="s">
        <v>547</v>
      </c>
      <c r="D907" s="53">
        <f>_xlfn.XLOOKUP(C907,'County PPHU'!$B$3:$B$17,'County PPHU'!$F$3:$F$17)</f>
        <v>2.4615737569814513</v>
      </c>
      <c r="E907" s="50" t="s">
        <v>140</v>
      </c>
      <c r="F907" s="56">
        <f>_xlfn.XLOOKUP(E907,CDP!B:B,CDP!C:C)</f>
        <v>194500</v>
      </c>
      <c r="G907" s="56">
        <f>_xlfn.XLOOKUP(E907,CDP!B:B,CDP!D:D)</f>
        <v>240400</v>
      </c>
      <c r="H907" s="56">
        <f>_xlfn.XLOOKUP(E907,CDP!B:B,CDP!E:E)</f>
        <v>267000</v>
      </c>
      <c r="I907" s="56">
        <f>_xlfn.XLOOKUP(E907,CDP!B:B,CDP!F:F)</f>
        <v>305600</v>
      </c>
      <c r="J907" s="4">
        <f t="shared" si="49"/>
        <v>0.23598971722365039</v>
      </c>
      <c r="K907" s="4">
        <f t="shared" si="50"/>
        <v>0.11064891846921797</v>
      </c>
      <c r="L907" s="57">
        <f t="shared" si="51"/>
        <v>0.14456928838951311</v>
      </c>
    </row>
    <row r="908" spans="1:12" x14ac:dyDescent="0.3">
      <c r="A908" t="s">
        <v>2129</v>
      </c>
      <c r="B908" t="s">
        <v>2130</v>
      </c>
      <c r="C908" t="s">
        <v>1558</v>
      </c>
      <c r="D908" s="53">
        <f>_xlfn.XLOOKUP(C908,'County PPHU'!$B$3:$B$17,'County PPHU'!$F$3:$F$17)</f>
        <v>2.4330926666268868</v>
      </c>
      <c r="E908" s="50" t="s">
        <v>2149</v>
      </c>
      <c r="F908" s="56"/>
      <c r="G908" s="56"/>
      <c r="H908" s="56"/>
      <c r="I908" s="56"/>
      <c r="J908" s="4"/>
      <c r="K908" s="4"/>
      <c r="L908" s="57"/>
    </row>
    <row r="909" spans="1:12" x14ac:dyDescent="0.3">
      <c r="A909" t="s">
        <v>2131</v>
      </c>
      <c r="B909" t="s">
        <v>2132</v>
      </c>
      <c r="C909" t="s">
        <v>517</v>
      </c>
      <c r="D909" s="53">
        <f>_xlfn.XLOOKUP(C909,'County PPHU'!$B$3:$B$17,'County PPHU'!$F$3:$F$17)</f>
        <v>2.2993893610879113</v>
      </c>
      <c r="E909" s="50" t="s">
        <v>88</v>
      </c>
      <c r="F909" s="56">
        <f>_xlfn.XLOOKUP(E909,CDP!B:B,CDP!C:C)</f>
        <v>63500</v>
      </c>
      <c r="G909" s="56">
        <f>_xlfn.XLOOKUP(E909,CDP!B:B,CDP!D:D)</f>
        <v>71693</v>
      </c>
      <c r="H909" s="56">
        <f>_xlfn.XLOOKUP(E909,CDP!B:B,CDP!E:E)</f>
        <v>79926</v>
      </c>
      <c r="I909" s="56">
        <f>_xlfn.XLOOKUP(E909,CDP!B:B,CDP!F:F)</f>
        <v>95534</v>
      </c>
      <c r="J909" s="4">
        <f t="shared" si="49"/>
        <v>0.1290236220472441</v>
      </c>
      <c r="K909" s="4">
        <f t="shared" si="50"/>
        <v>0.11483687389284868</v>
      </c>
      <c r="L909" s="57">
        <f t="shared" si="51"/>
        <v>0.19528063458699296</v>
      </c>
    </row>
    <row r="910" spans="1:12" x14ac:dyDescent="0.3">
      <c r="A910" t="s">
        <v>2133</v>
      </c>
      <c r="B910" t="s">
        <v>2134</v>
      </c>
      <c r="C910" t="s">
        <v>1191</v>
      </c>
      <c r="D910" s="53">
        <f>_xlfn.XLOOKUP(C910,'County PPHU'!$B$3:$B$17,'County PPHU'!$F$3:$F$17)</f>
        <v>2.4789796441812206</v>
      </c>
      <c r="E910" s="50"/>
      <c r="F910" s="56"/>
      <c r="G910" s="56"/>
      <c r="H910" s="56"/>
      <c r="I910" s="56"/>
      <c r="J910" s="4"/>
      <c r="K910" s="4"/>
      <c r="L910" s="57"/>
    </row>
    <row r="911" spans="1:12" x14ac:dyDescent="0.3">
      <c r="A911" t="s">
        <v>2135</v>
      </c>
      <c r="B911" t="s">
        <v>2136</v>
      </c>
      <c r="C911" t="s">
        <v>788</v>
      </c>
      <c r="D911" s="53">
        <f>_xlfn.XLOOKUP(C911,'County PPHU'!$B$3:$B$17,'County PPHU'!$F$3:$F$17)</f>
        <v>1.8880370406437847</v>
      </c>
      <c r="F911" s="56"/>
      <c r="G911" s="56"/>
      <c r="H911" s="56"/>
      <c r="I911" s="56"/>
      <c r="J911" s="4"/>
      <c r="K911" s="4"/>
      <c r="L911" s="57"/>
    </row>
    <row r="912" spans="1:12" x14ac:dyDescent="0.3">
      <c r="A912" t="s">
        <v>2137</v>
      </c>
      <c r="B912" t="s">
        <v>2138</v>
      </c>
      <c r="C912" t="s">
        <v>1355</v>
      </c>
      <c r="D912" s="53">
        <f>_xlfn.XLOOKUP(C912,'County PPHU'!$B$3:$B$17,'County PPHU'!$F$3:$F$17)</f>
        <v>2.0542413859078494</v>
      </c>
      <c r="F912" s="56"/>
      <c r="G912" s="56"/>
      <c r="H912" s="56"/>
      <c r="I912" s="56"/>
      <c r="J912" s="4"/>
      <c r="K912" s="4"/>
      <c r="L912" s="57"/>
    </row>
    <row r="913" spans="1:12" x14ac:dyDescent="0.3">
      <c r="A913" t="s">
        <v>2139</v>
      </c>
      <c r="B913" t="s">
        <v>2140</v>
      </c>
      <c r="C913" t="s">
        <v>788</v>
      </c>
      <c r="D913" s="53">
        <f>_xlfn.XLOOKUP(C913,'County PPHU'!$B$3:$B$17,'County PPHU'!$F$3:$F$17)</f>
        <v>1.8880370406437847</v>
      </c>
      <c r="F913" s="56"/>
      <c r="G913" s="56"/>
      <c r="H913" s="56"/>
      <c r="I913" s="56"/>
      <c r="J913" s="4"/>
      <c r="K913" s="4"/>
      <c r="L913" s="57"/>
    </row>
    <row r="914" spans="1:12" x14ac:dyDescent="0.3">
      <c r="A914" t="s">
        <v>2141</v>
      </c>
      <c r="B914" t="s">
        <v>2142</v>
      </c>
      <c r="C914" t="s">
        <v>1558</v>
      </c>
      <c r="D914" s="53">
        <f>_xlfn.XLOOKUP(C914,'County PPHU'!$B$3:$B$17,'County PPHU'!$F$3:$F$17)</f>
        <v>2.4330926666268868</v>
      </c>
      <c r="F914" s="56"/>
      <c r="G914" s="56"/>
      <c r="H914" s="56"/>
      <c r="I914" s="56"/>
      <c r="J914" s="4"/>
      <c r="K914" s="4"/>
      <c r="L914" s="57"/>
    </row>
    <row r="915" spans="1:12" x14ac:dyDescent="0.3">
      <c r="A915" t="s">
        <v>2143</v>
      </c>
      <c r="B915" t="s">
        <v>2144</v>
      </c>
      <c r="C915" t="s">
        <v>1625</v>
      </c>
      <c r="D915" s="53">
        <f>_xlfn.XLOOKUP(C915,'County PPHU'!$B$3:$B$17,'County PPHU'!$F$3:$F$17)</f>
        <v>1.8480857238531085</v>
      </c>
      <c r="F915" s="56"/>
      <c r="G915" s="56"/>
      <c r="H915" s="56"/>
      <c r="I915" s="56"/>
      <c r="J915" s="4"/>
      <c r="K915" s="4"/>
      <c r="L915" s="57"/>
    </row>
    <row r="916" spans="1:12" x14ac:dyDescent="0.3">
      <c r="A916" t="s">
        <v>2145</v>
      </c>
      <c r="B916" t="s">
        <v>2146</v>
      </c>
      <c r="C916" t="s">
        <v>547</v>
      </c>
      <c r="D916" s="53">
        <f>_xlfn.XLOOKUP(C916,'County PPHU'!$B$3:$B$17,'County PPHU'!$F$3:$F$17)</f>
        <v>2.4615737569814513</v>
      </c>
      <c r="F916" s="56"/>
      <c r="G916" s="56"/>
      <c r="H916" s="56"/>
      <c r="I916" s="56"/>
      <c r="J916" s="4"/>
      <c r="K916" s="4"/>
      <c r="L916" s="57"/>
    </row>
    <row r="917" spans="1:12" x14ac:dyDescent="0.3">
      <c r="A917" t="s">
        <v>2147</v>
      </c>
      <c r="B917" t="s">
        <v>2148</v>
      </c>
      <c r="C917" t="s">
        <v>788</v>
      </c>
      <c r="D917" s="53">
        <f>_xlfn.XLOOKUP(C917,'County PPHU'!$B$3:$B$17,'County PPHU'!$F$3:$F$17)</f>
        <v>1.8880370406437847</v>
      </c>
      <c r="F917" s="56"/>
      <c r="G917" s="56"/>
      <c r="H917" s="56"/>
      <c r="I917" s="56"/>
      <c r="J917" s="4"/>
      <c r="K917" s="4"/>
      <c r="L917" s="57"/>
    </row>
  </sheetData>
  <sortState xmlns:xlrd2="http://schemas.microsoft.com/office/spreadsheetml/2017/richdata2" ref="A3:L878">
    <sortCondition ref="A1:A878"/>
  </sortState>
  <phoneticPr fontId="11"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MAIN CALC</vt:lpstr>
      <vt:lpstr>County PPHU</vt:lpstr>
      <vt:lpstr>CDP</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 M. Nagel</dc:creator>
  <cp:lastModifiedBy>Josephine Knab</cp:lastModifiedBy>
  <dcterms:created xsi:type="dcterms:W3CDTF">2016-12-05T20:50:17Z</dcterms:created>
  <dcterms:modified xsi:type="dcterms:W3CDTF">2026-06-24T18:21:41Z</dcterms:modified>
</cp:coreProperties>
</file>